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otaff-my.sharepoint.com/personal/sugawara_otaff_or_jp/Documents/デスクトップ/"/>
    </mc:Choice>
  </mc:AlternateContent>
  <xr:revisionPtr revIDLastSave="226" documentId="8_{FB1EE1E0-BE43-4C2D-8318-7A3EA87224CB}" xr6:coauthVersionLast="47" xr6:coauthVersionMax="47" xr10:uidLastSave="{5B07C112-65A9-4256-8797-69D3BD627A4E}"/>
  <workbookProtection workbookAlgorithmName="SHA-512" workbookHashValue="6yEFmCTM7cwt2RaUISXfRueRaO4Ws/V6d0x+flSaesMGgvn3NjChP0lA9MiUyCqxK79VwzzOGvxfwVnVWVk4eg==" workbookSaltValue="eY1xFWm1+cepjsh0uwkfiQ==" workbookSpinCount="100000" lockStructure="1"/>
  <bookViews>
    <workbookView xWindow="-120" yWindow="-120" windowWidth="29040" windowHeight="15840" firstSheet="1" activeTab="1" xr2:uid="{8AE05206-3AF6-48F9-9C4C-8E8AE6BE7780}"/>
  </bookViews>
  <sheets>
    <sheet name="①実務経験修了者（原本）" sheetId="8" state="hidden" r:id="rId1"/>
    <sheet name="【A】実務経験要件判定シート" sheetId="10" r:id="rId2"/>
    <sheet name="【B】 実務経験証明書" sheetId="6" r:id="rId3"/>
    <sheet name="【C】誓約書" sheetId="7" r:id="rId4"/>
    <sheet name="【D】管理 指導等実務経験の説明" sheetId="11" r:id="rId5"/>
  </sheets>
  <definedNames>
    <definedName name="_xlnm.Print_Area" localSheetId="1">【A】実務経験要件判定シート!$A$1:$K$68</definedName>
    <definedName name="_xlnm.Print_Area" localSheetId="2">'【B】 実務経験証明書'!$A$1:$J$49</definedName>
    <definedName name="_xlnm.Print_Area" localSheetId="3">【C】誓約書!$A$1:$J$56</definedName>
    <definedName name="_xlnm.Print_Area" localSheetId="0">'①実務経験修了者（原本）'!$A$1:$J$83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10" l="1"/>
  <c r="D29" i="6"/>
  <c r="D43" i="7"/>
  <c r="D10" i="7"/>
  <c r="D31" i="7"/>
  <c r="D30" i="7"/>
  <c r="D38" i="7"/>
  <c r="D37" i="7"/>
  <c r="D23" i="7"/>
  <c r="D24" i="7"/>
  <c r="D60" i="10"/>
  <c r="I60" i="10" s="1"/>
  <c r="K31" i="7"/>
  <c r="R31" i="7"/>
  <c r="D22" i="6"/>
  <c r="D34" i="6"/>
  <c r="D28" i="6"/>
  <c r="D19" i="10" l="1"/>
  <c r="D20" i="10" s="1"/>
  <c r="L42" i="7"/>
  <c r="D10" i="6"/>
  <c r="D11" i="6"/>
  <c r="D12" i="6"/>
  <c r="D13" i="6"/>
  <c r="L41" i="7"/>
  <c r="D24" i="6"/>
  <c r="D39" i="7"/>
  <c r="D32" i="7"/>
  <c r="D25" i="7"/>
  <c r="D30" i="6"/>
  <c r="D36" i="6"/>
  <c r="N42" i="7" l="1"/>
  <c r="P42" i="7"/>
  <c r="R42" i="7"/>
  <c r="P52" i="7"/>
  <c r="O50" i="10"/>
  <c r="D41" i="10"/>
  <c r="D12" i="7"/>
  <c r="D13" i="7"/>
  <c r="D11" i="7"/>
  <c r="S60" i="10"/>
  <c r="S50" i="10"/>
  <c r="S49" i="10"/>
  <c r="S48" i="10"/>
  <c r="D49" i="10"/>
  <c r="D36" i="7" s="1"/>
  <c r="S51" i="10" l="1"/>
  <c r="R45" i="7"/>
  <c r="R46" i="7" s="1"/>
  <c r="N53" i="7"/>
  <c r="P53" i="7"/>
  <c r="S52" i="10"/>
  <c r="S54" i="10" s="1"/>
  <c r="Q60" i="10"/>
  <c r="O60" i="10"/>
  <c r="X63" i="10"/>
  <c r="A1" i="7"/>
  <c r="A1" i="6"/>
  <c r="D35" i="6"/>
  <c r="R48" i="7" l="1"/>
  <c r="R49" i="7"/>
  <c r="G32" i="6"/>
  <c r="D35" i="7"/>
  <c r="D32" i="6"/>
  <c r="D34" i="7"/>
  <c r="G26" i="6"/>
  <c r="D28" i="7"/>
  <c r="D26" i="6"/>
  <c r="D27" i="7"/>
  <c r="D23" i="6"/>
  <c r="G20" i="6"/>
  <c r="D21" i="7"/>
  <c r="D20" i="6"/>
  <c r="D20" i="7"/>
  <c r="D17" i="6"/>
  <c r="D17" i="7"/>
  <c r="O48" i="10"/>
  <c r="Q50" i="10"/>
  <c r="Q49" i="10"/>
  <c r="O49" i="10"/>
  <c r="Q48" i="10"/>
  <c r="D27" i="6"/>
  <c r="D33" i="10"/>
  <c r="D21" i="6" s="1"/>
  <c r="Q51" i="10" l="1"/>
  <c r="Q52" i="10"/>
  <c r="Q54" i="10" s="1"/>
  <c r="P45" i="7"/>
  <c r="P46" i="7" s="1"/>
  <c r="P47" i="7" s="1"/>
  <c r="P48" i="7" s="1"/>
  <c r="O51" i="10"/>
  <c r="D33" i="6"/>
  <c r="D29" i="7"/>
  <c r="D22" i="7"/>
  <c r="X64" i="10"/>
  <c r="O52" i="10" l="1"/>
  <c r="O54" i="10" s="1"/>
  <c r="U54" i="10" s="1"/>
  <c r="P49" i="7"/>
  <c r="N45" i="7"/>
  <c r="O62" i="10"/>
  <c r="N49" i="7" l="1"/>
  <c r="Q62" i="10"/>
  <c r="Q63" i="10" s="1"/>
  <c r="D38" i="6" l="1"/>
  <c r="D41" i="7"/>
  <c r="I55" i="10"/>
  <c r="T63" i="10"/>
  <c r="T64" i="10" s="1"/>
  <c r="V63" i="10"/>
  <c r="V64" i="10" s="1"/>
  <c r="D64" i="10"/>
  <c r="J33" i="10"/>
  <c r="J30" i="10"/>
  <c r="J29" i="10"/>
  <c r="D63" i="10" l="1"/>
  <c r="Z64" i="10"/>
  <c r="I64" i="10" s="1"/>
  <c r="D31" i="8"/>
  <c r="D29" i="8"/>
  <c r="D26" i="8"/>
  <c r="D22" i="8"/>
  <c r="D16" i="8"/>
  <c r="D73" i="8" s="1"/>
  <c r="I31" i="8"/>
  <c r="D72" i="8" l="1"/>
  <c r="L31" i="8"/>
  <c r="D39" i="8"/>
  <c r="D43" i="8"/>
  <c r="J51" i="8"/>
  <c r="D57" i="8"/>
  <c r="D59" i="8" s="1"/>
  <c r="D51" i="8"/>
  <c r="D17" i="8" l="1"/>
  <c r="I39" i="8"/>
  <c r="D42" i="8"/>
  <c r="I43" i="8" s="1"/>
  <c r="D53" i="8"/>
  <c r="I54" i="8" s="1"/>
  <c r="I59" i="8"/>
  <c r="I45" i="8" l="1"/>
  <c r="D54" i="8"/>
  <c r="J54" i="8" s="1"/>
</calcChain>
</file>

<file path=xl/sharedStrings.xml><?xml version="1.0" encoding="utf-8"?>
<sst xmlns="http://schemas.openxmlformats.org/spreadsheetml/2006/main" count="380" uniqueCount="213">
  <si>
    <r>
      <rPr>
        <b/>
        <sz val="12"/>
        <rFont val="Meiryo UI"/>
        <family val="3"/>
        <charset val="128"/>
      </rPr>
      <t>管理等実務経験または指導等実務経験（以下、実務経験）を</t>
    </r>
    <r>
      <rPr>
        <b/>
        <sz val="12"/>
        <color rgb="FFFF0000"/>
        <rFont val="Meiryo UI"/>
        <family val="3"/>
        <charset val="128"/>
      </rPr>
      <t>有する人</t>
    </r>
    <r>
      <rPr>
        <sz val="12"/>
        <rFont val="Meiryo UI"/>
        <family val="3"/>
        <charset val="128"/>
      </rPr>
      <t>はこちらを記入</t>
    </r>
    <rPh sb="3" eb="5">
      <t>ジツム</t>
    </rPh>
    <rPh sb="5" eb="7">
      <t>ケイケン</t>
    </rPh>
    <rPh sb="10" eb="12">
      <t>シドウ</t>
    </rPh>
    <rPh sb="12" eb="13">
      <t>トウ</t>
    </rPh>
    <rPh sb="18" eb="20">
      <t>イカ</t>
    </rPh>
    <rPh sb="21" eb="23">
      <t>ジツム</t>
    </rPh>
    <rPh sb="23" eb="25">
      <t>ケイケン</t>
    </rPh>
    <rPh sb="27" eb="28">
      <t>ユウ</t>
    </rPh>
    <rPh sb="30" eb="31">
      <t>ヒト</t>
    </rPh>
    <rPh sb="36" eb="38">
      <t>キニュウ</t>
    </rPh>
    <phoneticPr fontId="1"/>
  </si>
  <si>
    <r>
      <t>※</t>
    </r>
    <r>
      <rPr>
        <b/>
        <sz val="12"/>
        <color rgb="FF00B0F0"/>
        <rFont val="Meiryo UI"/>
        <family val="3"/>
        <charset val="128"/>
      </rPr>
      <t>水色部分を記入</t>
    </r>
    <r>
      <rPr>
        <b/>
        <sz val="12"/>
        <color theme="0"/>
        <rFont val="Meiryo UI"/>
        <family val="3"/>
        <charset val="128"/>
      </rPr>
      <t>ください,</t>
    </r>
    <r>
      <rPr>
        <b/>
        <sz val="12"/>
        <color rgb="FFFFFF00"/>
        <rFont val="Meiryo UI"/>
        <family val="3"/>
        <charset val="128"/>
      </rPr>
      <t>黄色部分は自動入力・計算</t>
    </r>
    <r>
      <rPr>
        <b/>
        <sz val="12"/>
        <color theme="0"/>
        <rFont val="Meiryo UI"/>
        <family val="3"/>
        <charset val="128"/>
      </rPr>
      <t>されます</t>
    </r>
    <rPh sb="1" eb="3">
      <t>ミズイロ</t>
    </rPh>
    <rPh sb="3" eb="5">
      <t>ブブン</t>
    </rPh>
    <rPh sb="6" eb="8">
      <t>キニュウ</t>
    </rPh>
    <rPh sb="13" eb="15">
      <t>キイロ</t>
    </rPh>
    <rPh sb="15" eb="17">
      <t>ブブン</t>
    </rPh>
    <rPh sb="18" eb="20">
      <t>ジドウ</t>
    </rPh>
    <rPh sb="20" eb="22">
      <t>ニュウリョク</t>
    </rPh>
    <rPh sb="23" eb="25">
      <t>ケイサン</t>
    </rPh>
    <phoneticPr fontId="1"/>
  </si>
  <si>
    <t>外国人食品産業技能評価機構宛</t>
    <rPh sb="0" eb="3">
      <t>ガイコクジン</t>
    </rPh>
    <rPh sb="3" eb="7">
      <t>ショクヒンサンギョウ</t>
    </rPh>
    <rPh sb="7" eb="9">
      <t>ギノウ</t>
    </rPh>
    <rPh sb="9" eb="11">
      <t>ヒョウカ</t>
    </rPh>
    <rPh sb="11" eb="13">
      <t>キコウ</t>
    </rPh>
    <rPh sb="13" eb="14">
      <t>アテ</t>
    </rPh>
    <phoneticPr fontId="1"/>
  </si>
  <si>
    <t>入力人法,実務経験等</t>
    <rPh sb="5" eb="7">
      <t>ジツム</t>
    </rPh>
    <rPh sb="7" eb="9">
      <t>ケイケン</t>
    </rPh>
    <rPh sb="9" eb="10">
      <t>トウ</t>
    </rPh>
    <phoneticPr fontId="1"/>
  </si>
  <si>
    <t>●特定技能1号の人 
１　以下の①、②及び③を記入してください。
２　③ｃ)で「実務経験期間」を満たしている人→⑤～⑧を入力。
　 　③ｃ)で「実務経験期間」を満たしていない人→④を入力
　　　　→④a),ｂ)を全て満たす人→経過措置として、実務経験が修了したと見なされます。   ⑤～⑧を入力。
　　　　→④a),ｂ)のどちらか1つ以上の条件を満たさない人→は経過措置の対象者に該当しません。
            　「管理等実務経験または指導等実務経験（以下、実務経験）を修了見込みの人」（別シート）の入力を行ってください。
●特定技能1号以外の人
１　以下の①及び③を記入してください。
２　③c)で「実務経験期間」を満たしている人→⑤～⑧を入力。
　　 ③c)で「実務経験期間」を満たしていない人→「管理棟実務経験または指導等実務経験（以下実務経験）を修了見込みの人」
     　　　　　　　　　　　　　　　　　　　　　　　　　　　(別シート）の入力を行ってください。</t>
    <rPh sb="113" eb="115">
      <t>ケイカ</t>
    </rPh>
    <rPh sb="115" eb="117">
      <t>ソチ</t>
    </rPh>
    <rPh sb="121" eb="125">
      <t>ジツムケイケン</t>
    </rPh>
    <rPh sb="126" eb="128">
      <t>シュウリョウ</t>
    </rPh>
    <rPh sb="131" eb="132">
      <t>ミ</t>
    </rPh>
    <rPh sb="167" eb="169">
      <t>イジョウ</t>
    </rPh>
    <phoneticPr fontId="1"/>
  </si>
  <si>
    <t>農林水産省、入管庁発表の試験実施要領はこちら　　https://</t>
    <rPh sb="0" eb="5">
      <t>ノウリンスイサンショウ</t>
    </rPh>
    <rPh sb="6" eb="9">
      <t>ニュウカンチョウ</t>
    </rPh>
    <rPh sb="9" eb="11">
      <t>ハッピョウ</t>
    </rPh>
    <rPh sb="12" eb="14">
      <t>シケン</t>
    </rPh>
    <rPh sb="14" eb="16">
      <t>ジッシ</t>
    </rPh>
    <rPh sb="16" eb="18">
      <t>ヨウリョウ</t>
    </rPh>
    <phoneticPr fontId="1"/>
  </si>
  <si>
    <t>証明書作成日（YYYY/MM/DD)</t>
    <rPh sb="0" eb="3">
      <t>ショウメイショ</t>
    </rPh>
    <rPh sb="3" eb="5">
      <t>サクセイ</t>
    </rPh>
    <rPh sb="5" eb="6">
      <t>ビ</t>
    </rPh>
    <phoneticPr fontId="1"/>
  </si>
  <si>
    <t>①受験者</t>
    <rPh sb="1" eb="4">
      <t>ジュケンシャ</t>
    </rPh>
    <phoneticPr fontId="1"/>
  </si>
  <si>
    <t>名        　　 前</t>
    <rPh sb="0" eb="1">
      <t>メイ</t>
    </rPh>
    <rPh sb="12" eb="13">
      <t>マエ</t>
    </rPh>
    <phoneticPr fontId="1"/>
  </si>
  <si>
    <t>OTAFF　JIRO</t>
    <phoneticPr fontId="1"/>
  </si>
  <si>
    <t>生　年　月　日</t>
    <rPh sb="0" eb="1">
      <t>セイ</t>
    </rPh>
    <rPh sb="2" eb="3">
      <t>ネン</t>
    </rPh>
    <rPh sb="4" eb="5">
      <t>ガツ</t>
    </rPh>
    <rPh sb="6" eb="7">
      <t>ヒ</t>
    </rPh>
    <phoneticPr fontId="1"/>
  </si>
  <si>
    <t>国　籍　・　地　域</t>
    <rPh sb="0" eb="1">
      <t>クニ</t>
    </rPh>
    <rPh sb="2" eb="3">
      <t>セキ</t>
    </rPh>
    <rPh sb="6" eb="7">
      <t>チ</t>
    </rPh>
    <rPh sb="8" eb="9">
      <t>イキ</t>
    </rPh>
    <phoneticPr fontId="1"/>
  </si>
  <si>
    <t>ミャンマー</t>
    <phoneticPr fontId="1"/>
  </si>
  <si>
    <t>➁</t>
    <phoneticPr fontId="1"/>
  </si>
  <si>
    <r>
      <t>「特定技能１号」として初めて上陸許可又は在留資格変更許可を受けた日（在留資格が特定技能１号の人のみ）　</t>
    </r>
    <r>
      <rPr>
        <b/>
        <sz val="12"/>
        <color rgb="FFFF0000"/>
        <rFont val="Meiryo UI"/>
        <family val="3"/>
        <charset val="128"/>
      </rPr>
      <t>※在留カード等で確認できます。</t>
    </r>
    <rPh sb="1" eb="3">
      <t>トクテイ</t>
    </rPh>
    <rPh sb="3" eb="5">
      <t>ギノウ</t>
    </rPh>
    <rPh sb="6" eb="7">
      <t>ゴウ</t>
    </rPh>
    <rPh sb="11" eb="12">
      <t>ハジ</t>
    </rPh>
    <rPh sb="14" eb="16">
      <t>ジョウリク</t>
    </rPh>
    <rPh sb="16" eb="18">
      <t>キョカ</t>
    </rPh>
    <rPh sb="18" eb="19">
      <t>マタ</t>
    </rPh>
    <rPh sb="20" eb="22">
      <t>ザイリュウ</t>
    </rPh>
    <rPh sb="22" eb="24">
      <t>シカク</t>
    </rPh>
    <rPh sb="24" eb="26">
      <t>ヘンコウ</t>
    </rPh>
    <rPh sb="26" eb="28">
      <t>キョカ</t>
    </rPh>
    <rPh sb="29" eb="30">
      <t>ウ</t>
    </rPh>
    <rPh sb="32" eb="33">
      <t>ヒ</t>
    </rPh>
    <rPh sb="34" eb="36">
      <t>ザイリュウ</t>
    </rPh>
    <rPh sb="36" eb="38">
      <t>シカク</t>
    </rPh>
    <rPh sb="39" eb="41">
      <t>トクテイ</t>
    </rPh>
    <rPh sb="41" eb="43">
      <t>ギノウ</t>
    </rPh>
    <rPh sb="44" eb="45">
      <t>ゴウ</t>
    </rPh>
    <rPh sb="46" eb="47">
      <t>ヒト</t>
    </rPh>
    <phoneticPr fontId="1"/>
  </si>
  <si>
    <t>（記入形式：YYYY年MM月DD日→YYYY/MM/DD）</t>
    <rPh sb="1" eb="3">
      <t>キニュウ</t>
    </rPh>
    <rPh sb="3" eb="5">
      <t>ケイシキ</t>
    </rPh>
    <phoneticPr fontId="1"/>
  </si>
  <si>
    <t>在留上限日</t>
    <rPh sb="0" eb="2">
      <t>ザイリュウ</t>
    </rPh>
    <rPh sb="2" eb="4">
      <t>ジョウゲン</t>
    </rPh>
    <rPh sb="4" eb="5">
      <t>ビ</t>
    </rPh>
    <phoneticPr fontId="1"/>
  </si>
  <si>
    <t>(自動計算）</t>
    <rPh sb="3" eb="5">
      <t>ケイサン</t>
    </rPh>
    <phoneticPr fontId="1"/>
  </si>
  <si>
    <t>在留上限までの期間</t>
    <rPh sb="0" eb="2">
      <t>ザイリュウ</t>
    </rPh>
    <rPh sb="2" eb="4">
      <t>ジョウゲン</t>
    </rPh>
    <rPh sb="7" eb="9">
      <t>キカン</t>
    </rPh>
    <phoneticPr fontId="1"/>
  </si>
  <si>
    <t>③実務経験期間</t>
    <rPh sb="1" eb="5">
      <t>ジツムケイケン</t>
    </rPh>
    <rPh sb="5" eb="7">
      <t>キカン</t>
    </rPh>
    <phoneticPr fontId="1"/>
  </si>
  <si>
    <t>a)企業甲</t>
    <rPh sb="2" eb="4">
      <t>キギョウ</t>
    </rPh>
    <rPh sb="4" eb="5">
      <t>コウ</t>
    </rPh>
    <phoneticPr fontId="1"/>
  </si>
  <si>
    <t>開始日</t>
    <rPh sb="0" eb="3">
      <t>カイシビ</t>
    </rPh>
    <phoneticPr fontId="1"/>
  </si>
  <si>
    <t>b）</t>
    <phoneticPr fontId="1"/>
  </si>
  <si>
    <t>終了日</t>
    <rPh sb="0" eb="3">
      <t>シュウリョウビ</t>
    </rPh>
    <phoneticPr fontId="1"/>
  </si>
  <si>
    <t>c)</t>
    <phoneticPr fontId="1"/>
  </si>
  <si>
    <t>実務経験期間</t>
    <rPh sb="0" eb="2">
      <t>ジツム</t>
    </rPh>
    <rPh sb="2" eb="4">
      <t>ケイケン</t>
    </rPh>
    <rPh sb="4" eb="6">
      <t>キカン</t>
    </rPh>
    <phoneticPr fontId="1"/>
  </si>
  <si>
    <t>d)企業乙</t>
    <rPh sb="2" eb="4">
      <t>キギョウ</t>
    </rPh>
    <rPh sb="4" eb="5">
      <t>オツ</t>
    </rPh>
    <phoneticPr fontId="1"/>
  </si>
  <si>
    <t>e)</t>
    <phoneticPr fontId="1"/>
  </si>
  <si>
    <t>f)</t>
    <phoneticPr fontId="1"/>
  </si>
  <si>
    <t>g)企業丙</t>
    <rPh sb="2" eb="4">
      <t>キギョウ</t>
    </rPh>
    <rPh sb="4" eb="5">
      <t>ヘイ</t>
    </rPh>
    <phoneticPr fontId="1"/>
  </si>
  <si>
    <t>h)</t>
    <phoneticPr fontId="1"/>
  </si>
  <si>
    <t>i)</t>
    <phoneticPr fontId="1"/>
  </si>
  <si>
    <t>j)合計実務経験期間</t>
    <rPh sb="2" eb="4">
      <t>ゴウケイ</t>
    </rPh>
    <rPh sb="4" eb="6">
      <t>ジツム</t>
    </rPh>
    <rPh sb="6" eb="8">
      <t>ケイケン</t>
    </rPh>
    <rPh sb="8" eb="10">
      <t>キカン</t>
    </rPh>
    <phoneticPr fontId="1"/>
  </si>
  <si>
    <t>判定</t>
    <rPh sb="0" eb="2">
      <t>ハンテイ</t>
    </rPh>
    <phoneticPr fontId="1"/>
  </si>
  <si>
    <t>④特定技能１号の在留資格者で、条件aとbの両方に当てはまる人は、実務経験期間に関する経過措置が適応され、
　 実務経験が終了していると同等に扱われます。</t>
    <rPh sb="1" eb="3">
      <t>トクテイ</t>
    </rPh>
    <rPh sb="3" eb="5">
      <t>ギノウ</t>
    </rPh>
    <rPh sb="6" eb="7">
      <t>ゴウ</t>
    </rPh>
    <rPh sb="8" eb="10">
      <t>ザイリュウ</t>
    </rPh>
    <rPh sb="10" eb="13">
      <t>シカクシャ</t>
    </rPh>
    <rPh sb="15" eb="17">
      <t>ジョウケン</t>
    </rPh>
    <rPh sb="21" eb="23">
      <t>リョウホウ</t>
    </rPh>
    <rPh sb="24" eb="25">
      <t>ア</t>
    </rPh>
    <rPh sb="29" eb="30">
      <t>ヒト</t>
    </rPh>
    <rPh sb="36" eb="38">
      <t>キカン</t>
    </rPh>
    <rPh sb="39" eb="40">
      <t>カン</t>
    </rPh>
    <rPh sb="47" eb="49">
      <t>テキオウ</t>
    </rPh>
    <rPh sb="55" eb="57">
      <t>ジツム</t>
    </rPh>
    <rPh sb="57" eb="59">
      <t>ケイケン</t>
    </rPh>
    <rPh sb="60" eb="62">
      <t>シュウリョウ</t>
    </rPh>
    <rPh sb="67" eb="69">
      <t>ドウトウ</t>
    </rPh>
    <rPh sb="70" eb="71">
      <t>アツカ</t>
    </rPh>
    <phoneticPr fontId="1"/>
  </si>
  <si>
    <t>特定技能以外の在留資格の人や、特定技能でも条件a～dの１つでも該当しない項目がある人は、受験者登録はできません</t>
    <rPh sb="0" eb="2">
      <t>トクテイ</t>
    </rPh>
    <rPh sb="2" eb="4">
      <t>ギノウ</t>
    </rPh>
    <rPh sb="4" eb="6">
      <t>イガイ</t>
    </rPh>
    <rPh sb="7" eb="9">
      <t>ザイリュウ</t>
    </rPh>
    <rPh sb="9" eb="11">
      <t>シカク</t>
    </rPh>
    <rPh sb="12" eb="13">
      <t>ヒト</t>
    </rPh>
    <rPh sb="15" eb="17">
      <t>トクテイ</t>
    </rPh>
    <rPh sb="17" eb="19">
      <t>ギノウ</t>
    </rPh>
    <rPh sb="21" eb="23">
      <t>ジョウケン</t>
    </rPh>
    <phoneticPr fontId="1"/>
  </si>
  <si>
    <r>
      <rPr>
        <sz val="12"/>
        <color theme="1"/>
        <rFont val="Meiryo UI"/>
        <family val="3"/>
        <charset val="128"/>
      </rPr>
      <t>a)特定技能１号での</t>
    </r>
    <r>
      <rPr>
        <b/>
        <sz val="12"/>
        <color theme="1"/>
        <rFont val="Meiryo UI"/>
        <family val="3"/>
        <charset val="128"/>
      </rPr>
      <t>在留期間が２年６ヶ月以上</t>
    </r>
    <r>
      <rPr>
        <sz val="12"/>
        <color theme="1"/>
        <rFont val="Meiryo UI"/>
        <family val="3"/>
        <charset val="128"/>
      </rPr>
      <t>あること</t>
    </r>
    <rPh sb="2" eb="4">
      <t>トクテイ</t>
    </rPh>
    <rPh sb="4" eb="6">
      <t>ギノウ</t>
    </rPh>
    <rPh sb="7" eb="8">
      <t>ゴウ</t>
    </rPh>
    <rPh sb="10" eb="12">
      <t>ザイリュウ</t>
    </rPh>
    <rPh sb="12" eb="14">
      <t>キカン</t>
    </rPh>
    <rPh sb="16" eb="17">
      <t>ネン</t>
    </rPh>
    <rPh sb="19" eb="20">
      <t>ゲツ</t>
    </rPh>
    <rPh sb="20" eb="22">
      <t>イジョウ</t>
    </rPh>
    <phoneticPr fontId="1"/>
  </si>
  <si>
    <t>特定技能１号での在留期間</t>
    <rPh sb="0" eb="2">
      <t>トクテイ</t>
    </rPh>
    <rPh sb="2" eb="4">
      <t>ギノウ</t>
    </rPh>
    <rPh sb="5" eb="6">
      <t>ゴウ</t>
    </rPh>
    <rPh sb="8" eb="10">
      <t>ザイリュウ</t>
    </rPh>
    <rPh sb="10" eb="12">
      <t>キカン</t>
    </rPh>
    <phoneticPr fontId="1"/>
  </si>
  <si>
    <t>（自動計算）</t>
    <rPh sb="1" eb="3">
      <t>ジドウ</t>
    </rPh>
    <rPh sb="3" eb="5">
      <t>ケイサン</t>
    </rPh>
    <phoneticPr fontId="1"/>
  </si>
  <si>
    <t>b)実務経験期間が、必要な実務経験期間より長いこと</t>
    <rPh sb="2" eb="4">
      <t>ジツム</t>
    </rPh>
    <rPh sb="4" eb="6">
      <t>ケイケン</t>
    </rPh>
    <rPh sb="6" eb="8">
      <t>キカン</t>
    </rPh>
    <rPh sb="10" eb="12">
      <t>ヒツヨウ</t>
    </rPh>
    <rPh sb="13" eb="15">
      <t>ジツム</t>
    </rPh>
    <rPh sb="15" eb="17">
      <t>ケイケン</t>
    </rPh>
    <rPh sb="17" eb="19">
      <t>キカン</t>
    </rPh>
    <rPh sb="21" eb="22">
      <t>ナガ</t>
    </rPh>
    <phoneticPr fontId="1"/>
  </si>
  <si>
    <t xml:space="preserve">    必要な実務経験期間</t>
    <rPh sb="4" eb="6">
      <t>ヒツヨウ</t>
    </rPh>
    <rPh sb="7" eb="9">
      <t>ジツム</t>
    </rPh>
    <rPh sb="9" eb="11">
      <t>ケイケン</t>
    </rPh>
    <rPh sb="11" eb="13">
      <t>キカン</t>
    </rPh>
    <phoneticPr fontId="1"/>
  </si>
  <si>
    <t xml:space="preserve">    修了した実務経験期間</t>
    <rPh sb="4" eb="6">
      <t>シュウリョウ</t>
    </rPh>
    <phoneticPr fontId="1"/>
  </si>
  <si>
    <t>最終判定</t>
    <rPh sb="0" eb="4">
      <t>サイシュウハンテイ</t>
    </rPh>
    <phoneticPr fontId="1"/>
  </si>
  <si>
    <t>※条件a,bの両条件を満たしている人は、実務経験期間を満たしていると同等として取り扱われ、受験者登録に進めます。</t>
    <rPh sb="1" eb="3">
      <t>ジョウケン</t>
    </rPh>
    <rPh sb="7" eb="8">
      <t>リョウ</t>
    </rPh>
    <rPh sb="8" eb="10">
      <t>ジョウケン</t>
    </rPh>
    <rPh sb="11" eb="12">
      <t>ミ</t>
    </rPh>
    <rPh sb="17" eb="18">
      <t>ヒト</t>
    </rPh>
    <rPh sb="20" eb="22">
      <t>ジツム</t>
    </rPh>
    <rPh sb="22" eb="24">
      <t>ケイケン</t>
    </rPh>
    <rPh sb="24" eb="26">
      <t>キカン</t>
    </rPh>
    <rPh sb="27" eb="28">
      <t>ミ</t>
    </rPh>
    <rPh sb="34" eb="36">
      <t>ドウトウ</t>
    </rPh>
    <rPh sb="39" eb="40">
      <t>ト</t>
    </rPh>
    <rPh sb="41" eb="42">
      <t>アツカ</t>
    </rPh>
    <rPh sb="45" eb="48">
      <t>ジュケンシャ</t>
    </rPh>
    <rPh sb="48" eb="50">
      <t>トウロク</t>
    </rPh>
    <rPh sb="51" eb="52">
      <t>スス</t>
    </rPh>
    <phoneticPr fontId="1"/>
  </si>
  <si>
    <t>※条件a,bの１つまたは両方の条件を満たしていない人は、実務経験修了見込の人を入力してください。</t>
    <rPh sb="1" eb="3">
      <t>ジョウケン</t>
    </rPh>
    <rPh sb="12" eb="14">
      <t>リョウホウ</t>
    </rPh>
    <rPh sb="15" eb="17">
      <t>ジョウケン</t>
    </rPh>
    <rPh sb="18" eb="19">
      <t>ミ</t>
    </rPh>
    <rPh sb="25" eb="26">
      <t>ヒト</t>
    </rPh>
    <rPh sb="28" eb="30">
      <t>ジツム</t>
    </rPh>
    <rPh sb="30" eb="32">
      <t>ケイケン</t>
    </rPh>
    <rPh sb="32" eb="34">
      <t>シュウリョウ</t>
    </rPh>
    <rPh sb="34" eb="36">
      <t>ミコミ</t>
    </rPh>
    <rPh sb="37" eb="38">
      <t>ヒト</t>
    </rPh>
    <rPh sb="39" eb="41">
      <t>ニュウリョク</t>
    </rPh>
    <phoneticPr fontId="1"/>
  </si>
  <si>
    <t>利用者見えない</t>
    <rPh sb="0" eb="3">
      <t>リヨウシャ</t>
    </rPh>
    <rPh sb="3" eb="4">
      <t>ミ</t>
    </rPh>
    <phoneticPr fontId="1"/>
  </si>
  <si>
    <t>⑤</t>
    <phoneticPr fontId="1"/>
  </si>
  <si>
    <t>特定技能資格での在留期間</t>
    <rPh sb="0" eb="2">
      <t>トクテイ</t>
    </rPh>
    <rPh sb="2" eb="4">
      <t>ギノウ</t>
    </rPh>
    <rPh sb="4" eb="6">
      <t>シカク</t>
    </rPh>
    <rPh sb="8" eb="10">
      <t>ザイリュウ</t>
    </rPh>
    <rPh sb="10" eb="12">
      <t>キカン</t>
    </rPh>
    <phoneticPr fontId="1"/>
  </si>
  <si>
    <t>【5年在留上限】</t>
    <rPh sb="2" eb="5">
      <t>ネンザイリュウ</t>
    </rPh>
    <rPh sb="5" eb="7">
      <t>ジョウゲン</t>
    </rPh>
    <phoneticPr fontId="1"/>
  </si>
  <si>
    <t>「特定技能１号」として初めて上陸許可又は在留資格変更許可を受けた日（在留資格が特定技能１号の人）</t>
    <rPh sb="1" eb="3">
      <t>トクテイ</t>
    </rPh>
    <rPh sb="3" eb="5">
      <t>ギノウ</t>
    </rPh>
    <rPh sb="6" eb="7">
      <t>ゴウ</t>
    </rPh>
    <rPh sb="11" eb="12">
      <t>ハジ</t>
    </rPh>
    <rPh sb="14" eb="16">
      <t>ジョウリク</t>
    </rPh>
    <rPh sb="16" eb="18">
      <t>キョカ</t>
    </rPh>
    <rPh sb="18" eb="19">
      <t>マタ</t>
    </rPh>
    <rPh sb="20" eb="22">
      <t>ザイリュウ</t>
    </rPh>
    <rPh sb="22" eb="24">
      <t>シカク</t>
    </rPh>
    <rPh sb="24" eb="26">
      <t>ヘンコウ</t>
    </rPh>
    <rPh sb="26" eb="28">
      <t>キョカ</t>
    </rPh>
    <rPh sb="29" eb="30">
      <t>ウ</t>
    </rPh>
    <rPh sb="32" eb="33">
      <t>ヒ</t>
    </rPh>
    <rPh sb="34" eb="36">
      <t>ザイリュウ</t>
    </rPh>
    <rPh sb="36" eb="38">
      <t>シカク</t>
    </rPh>
    <rPh sb="39" eb="41">
      <t>トクテイ</t>
    </rPh>
    <rPh sb="41" eb="43">
      <t>ギノウ</t>
    </rPh>
    <rPh sb="44" eb="45">
      <t>ゴウ</t>
    </rPh>
    <rPh sb="46" eb="47">
      <t>ヒト</t>
    </rPh>
    <phoneticPr fontId="1"/>
  </si>
  <si>
    <t>（②から自動入力）</t>
    <rPh sb="4" eb="6">
      <t>ジドウ</t>
    </rPh>
    <rPh sb="6" eb="8">
      <t>ニュウリョク</t>
    </rPh>
    <phoneticPr fontId="1"/>
  </si>
  <si>
    <t>【計算基準日】</t>
    <rPh sb="1" eb="3">
      <t>ケイサン</t>
    </rPh>
    <rPh sb="3" eb="6">
      <t>キジュンビ</t>
    </rPh>
    <phoneticPr fontId="1"/>
  </si>
  <si>
    <t>本件の申請日</t>
    <rPh sb="0" eb="2">
      <t>ホンケン</t>
    </rPh>
    <rPh sb="3" eb="6">
      <t>シンセイビ</t>
    </rPh>
    <phoneticPr fontId="1"/>
  </si>
  <si>
    <t>（⑦から自動入力）</t>
    <rPh sb="4" eb="6">
      <t>ジドウ</t>
    </rPh>
    <rPh sb="6" eb="8">
      <t>ニュウリョク</t>
    </rPh>
    <phoneticPr fontId="1"/>
  </si>
  <si>
    <t>上限在留期限までの日数</t>
    <rPh sb="0" eb="2">
      <t>ジョウゲン</t>
    </rPh>
    <rPh sb="2" eb="4">
      <t>ザイリュウ</t>
    </rPh>
    <rPh sb="4" eb="6">
      <t>キゲン</t>
    </rPh>
    <rPh sb="9" eb="11">
      <t>ニッスウ</t>
    </rPh>
    <phoneticPr fontId="1"/>
  </si>
  <si>
    <t>（自動入力）</t>
    <rPh sb="1" eb="3">
      <t>ジドウ</t>
    </rPh>
    <rPh sb="3" eb="5">
      <t>ニュウリョク</t>
    </rPh>
    <phoneticPr fontId="1"/>
  </si>
  <si>
    <r>
      <t>⑥試験日と実務経験修了見込み日の日数（</t>
    </r>
    <r>
      <rPr>
        <b/>
        <u/>
        <sz val="12"/>
        <color theme="1"/>
        <rFont val="Meiryo UI"/>
        <family val="3"/>
        <charset val="128"/>
      </rPr>
      <t>6ヶ月以内であることが必要です</t>
    </r>
    <r>
      <rPr>
        <b/>
        <sz val="12"/>
        <color theme="1"/>
        <rFont val="Meiryo UI"/>
        <family val="3"/>
        <charset val="128"/>
      </rPr>
      <t>）</t>
    </r>
    <rPh sb="1" eb="4">
      <t>シケンビ</t>
    </rPh>
    <rPh sb="5" eb="7">
      <t>ジツム</t>
    </rPh>
    <rPh sb="7" eb="9">
      <t>ケイケン</t>
    </rPh>
    <rPh sb="9" eb="11">
      <t>シュウリョウ</t>
    </rPh>
    <rPh sb="11" eb="13">
      <t>ミコミ</t>
    </rPh>
    <rPh sb="14" eb="15">
      <t>ヒ</t>
    </rPh>
    <rPh sb="16" eb="18">
      <t>ニッスウ</t>
    </rPh>
    <rPh sb="21" eb="22">
      <t>ゲツ</t>
    </rPh>
    <rPh sb="22" eb="24">
      <t>イナイ</t>
    </rPh>
    <rPh sb="30" eb="32">
      <t>ヒツヨウ</t>
    </rPh>
    <phoneticPr fontId="1"/>
  </si>
  <si>
    <t>実務経験修了予定月</t>
    <rPh sb="0" eb="2">
      <t>ジツム</t>
    </rPh>
    <rPh sb="2" eb="4">
      <t>ケイケン</t>
    </rPh>
    <rPh sb="4" eb="6">
      <t>シュウリョウ</t>
    </rPh>
    <rPh sb="6" eb="8">
      <t>ヨテイ</t>
    </rPh>
    <rPh sb="8" eb="9">
      <t>ツキ</t>
    </rPh>
    <phoneticPr fontId="1"/>
  </si>
  <si>
    <t>（③から自動入力）</t>
    <rPh sb="4" eb="6">
      <t>ジドウ</t>
    </rPh>
    <rPh sb="6" eb="8">
      <t>ニュウリョク</t>
    </rPh>
    <phoneticPr fontId="1"/>
  </si>
  <si>
    <t>受験予定月</t>
    <rPh sb="0" eb="2">
      <t>ジュケン</t>
    </rPh>
    <rPh sb="2" eb="4">
      <t>ヨテイ</t>
    </rPh>
    <rPh sb="4" eb="5">
      <t>ツキ</t>
    </rPh>
    <phoneticPr fontId="1"/>
  </si>
  <si>
    <t>（記入形式：YYYY年MM月→YYYY/MM）</t>
    <rPh sb="1" eb="3">
      <t>キニュウ</t>
    </rPh>
    <rPh sb="3" eb="5">
      <t>ケイシキ</t>
    </rPh>
    <phoneticPr fontId="1"/>
  </si>
  <si>
    <t>修了予定月と受験予定月の日数</t>
    <rPh sb="0" eb="4">
      <t>シュウリョウヨテイ</t>
    </rPh>
    <rPh sb="4" eb="5">
      <t>ツキ</t>
    </rPh>
    <rPh sb="6" eb="8">
      <t>ジュケン</t>
    </rPh>
    <rPh sb="8" eb="10">
      <t>ヨテイ</t>
    </rPh>
    <rPh sb="10" eb="11">
      <t>ツキ</t>
    </rPh>
    <rPh sb="12" eb="14">
      <t>ニッスウ</t>
    </rPh>
    <phoneticPr fontId="1"/>
  </si>
  <si>
    <t>⑤就いていた役職</t>
    <rPh sb="1" eb="2">
      <t>ツ</t>
    </rPh>
    <rPh sb="6" eb="8">
      <t>ヤクショク</t>
    </rPh>
    <phoneticPr fontId="1"/>
  </si>
  <si>
    <t>副マネージャー</t>
    <rPh sb="0" eb="1">
      <t>フク</t>
    </rPh>
    <phoneticPr fontId="1"/>
  </si>
  <si>
    <t>⑥管理等実務経験を行なっている際の業務内容</t>
    <rPh sb="1" eb="4">
      <t>カンリトウ</t>
    </rPh>
    <rPh sb="4" eb="8">
      <t>ジツムケイケン</t>
    </rPh>
    <rPh sb="9" eb="10">
      <t>オコ</t>
    </rPh>
    <rPh sb="15" eb="16">
      <t>サイ</t>
    </rPh>
    <rPh sb="17" eb="19">
      <t>ギョウム</t>
    </rPh>
    <rPh sb="19" eb="21">
      <t>ナイヨウ</t>
    </rPh>
    <phoneticPr fontId="1"/>
  </si>
  <si>
    <t>店長補佐、従業員20名の業務指導、店舗運営</t>
    <rPh sb="0" eb="2">
      <t>テンチョウ</t>
    </rPh>
    <rPh sb="2" eb="4">
      <t>ホサ</t>
    </rPh>
    <rPh sb="5" eb="7">
      <t>ジュウギョウ</t>
    </rPh>
    <rPh sb="7" eb="8">
      <t>イン</t>
    </rPh>
    <rPh sb="10" eb="11">
      <t>メイ</t>
    </rPh>
    <rPh sb="12" eb="14">
      <t>ギョウム</t>
    </rPh>
    <rPh sb="14" eb="16">
      <t>シドウ</t>
    </rPh>
    <rPh sb="17" eb="19">
      <t>テンポ</t>
    </rPh>
    <rPh sb="19" eb="21">
      <t>ウンエイ</t>
    </rPh>
    <phoneticPr fontId="1"/>
  </si>
  <si>
    <t>※1）特定技能１号の在留資格の場合に記載してください</t>
    <rPh sb="3" eb="5">
      <t>トクテイ</t>
    </rPh>
    <rPh sb="5" eb="7">
      <t>ギノウ</t>
    </rPh>
    <rPh sb="8" eb="9">
      <t>ゴウ</t>
    </rPh>
    <rPh sb="10" eb="12">
      <t>ザイリュウ</t>
    </rPh>
    <rPh sb="12" eb="14">
      <t>シカク</t>
    </rPh>
    <rPh sb="15" eb="17">
      <t>バアイ</t>
    </rPh>
    <rPh sb="18" eb="20">
      <t>キサイ</t>
    </rPh>
    <phoneticPr fontId="1"/>
  </si>
  <si>
    <t>※2）管理等実務経験の開始日は管理職相当となった日（辞令の発令があればその日）を記載してください。</t>
    <rPh sb="3" eb="5">
      <t>カンリ</t>
    </rPh>
    <rPh sb="5" eb="6">
      <t>ナド</t>
    </rPh>
    <rPh sb="6" eb="8">
      <t>ジツム</t>
    </rPh>
    <rPh sb="8" eb="10">
      <t>ケイケン</t>
    </rPh>
    <rPh sb="11" eb="14">
      <t>カイシビ</t>
    </rPh>
    <rPh sb="15" eb="18">
      <t>カンリショク</t>
    </rPh>
    <rPh sb="18" eb="20">
      <t>ソウトウ</t>
    </rPh>
    <rPh sb="24" eb="25">
      <t>ヒ</t>
    </rPh>
    <rPh sb="26" eb="28">
      <t>ジレイ</t>
    </rPh>
    <rPh sb="29" eb="31">
      <t>ハツレイ</t>
    </rPh>
    <rPh sb="37" eb="38">
      <t>ヒ</t>
    </rPh>
    <rPh sb="40" eb="42">
      <t>キサイ</t>
    </rPh>
    <phoneticPr fontId="1"/>
  </si>
  <si>
    <t>　　　ただし、中途採用のうち、管理職相当で雇用した場合は入社日が管理等実務経験を積んだ期間の開始日となります。</t>
    <rPh sb="7" eb="9">
      <t>チュウト</t>
    </rPh>
    <rPh sb="9" eb="11">
      <t>サイヨウ</t>
    </rPh>
    <rPh sb="15" eb="18">
      <t>カンリショク</t>
    </rPh>
    <rPh sb="18" eb="20">
      <t>ソウトウ</t>
    </rPh>
    <rPh sb="21" eb="23">
      <t>コヨウ</t>
    </rPh>
    <rPh sb="25" eb="27">
      <t>バアイ</t>
    </rPh>
    <rPh sb="28" eb="30">
      <t>ニュウシャ</t>
    </rPh>
    <rPh sb="30" eb="31">
      <t>ビ</t>
    </rPh>
    <rPh sb="32" eb="34">
      <t>カンリ</t>
    </rPh>
    <rPh sb="34" eb="35">
      <t>トウ</t>
    </rPh>
    <rPh sb="35" eb="37">
      <t>ジツム</t>
    </rPh>
    <rPh sb="37" eb="39">
      <t>ケイケン</t>
    </rPh>
    <rPh sb="40" eb="41">
      <t>ツ</t>
    </rPh>
    <rPh sb="43" eb="45">
      <t>キカン</t>
    </rPh>
    <rPh sb="46" eb="49">
      <t>カイシビ</t>
    </rPh>
    <phoneticPr fontId="1"/>
  </si>
  <si>
    <t>⑦証明書作成日</t>
    <rPh sb="1" eb="4">
      <t>ショウメイショ</t>
    </rPh>
    <rPh sb="4" eb="6">
      <t>サクセイ</t>
    </rPh>
    <rPh sb="6" eb="7">
      <t>ビ</t>
    </rPh>
    <phoneticPr fontId="1"/>
  </si>
  <si>
    <t>(自動入力）</t>
    <rPh sb="3" eb="5">
      <t>ニュウリョク</t>
    </rPh>
    <phoneticPr fontId="1"/>
  </si>
  <si>
    <t>⑧証明書作成者</t>
    <rPh sb="1" eb="6">
      <t>ショウメイショサクセイ</t>
    </rPh>
    <rPh sb="6" eb="7">
      <t>シャ</t>
    </rPh>
    <phoneticPr fontId="1"/>
  </si>
  <si>
    <t>事業者名</t>
    <rPh sb="0" eb="3">
      <t>ジギョウシャ</t>
    </rPh>
    <rPh sb="3" eb="4">
      <t>メイ</t>
    </rPh>
    <phoneticPr fontId="1"/>
  </si>
  <si>
    <t>焼肉の〇×</t>
    <rPh sb="0" eb="2">
      <t>ヤキニク</t>
    </rPh>
    <phoneticPr fontId="1"/>
  </si>
  <si>
    <t>代表者役職・氏名</t>
    <rPh sb="0" eb="3">
      <t>ダイヒョウシャ</t>
    </rPh>
    <rPh sb="3" eb="5">
      <t>ヤクショク</t>
    </rPh>
    <rPh sb="6" eb="8">
      <t>シメイ</t>
    </rPh>
    <phoneticPr fontId="1"/>
  </si>
  <si>
    <t>代表取締訳　日本太郎</t>
    <rPh sb="0" eb="2">
      <t>ダイヒョウ</t>
    </rPh>
    <rPh sb="2" eb="4">
      <t>トリシマリ</t>
    </rPh>
    <rPh sb="4" eb="5">
      <t>ヤク</t>
    </rPh>
    <rPh sb="6" eb="8">
      <t>ニホン</t>
    </rPh>
    <rPh sb="8" eb="10">
      <t>タロウ</t>
    </rPh>
    <phoneticPr fontId="1"/>
  </si>
  <si>
    <t>担当者部署名・役職・氏名</t>
    <rPh sb="0" eb="3">
      <t>タントウシャ</t>
    </rPh>
    <rPh sb="3" eb="6">
      <t>ブショメイ</t>
    </rPh>
    <rPh sb="7" eb="9">
      <t>ヤクショク</t>
    </rPh>
    <rPh sb="10" eb="12">
      <t>シメイ</t>
    </rPh>
    <phoneticPr fontId="1"/>
  </si>
  <si>
    <t>人材部　山田次郎</t>
    <rPh sb="0" eb="3">
      <t>ジンザイブ</t>
    </rPh>
    <rPh sb="4" eb="6">
      <t>ヤマダ</t>
    </rPh>
    <rPh sb="6" eb="8">
      <t>ジロウ</t>
    </rPh>
    <phoneticPr fontId="1"/>
  </si>
  <si>
    <t>連絡先</t>
    <rPh sb="0" eb="2">
      <t>レンラク</t>
    </rPh>
    <rPh sb="2" eb="3">
      <t>サキ</t>
    </rPh>
    <phoneticPr fontId="1"/>
  </si>
  <si>
    <t>電話</t>
    <rPh sb="0" eb="2">
      <t>デンワ</t>
    </rPh>
    <phoneticPr fontId="1"/>
  </si>
  <si>
    <t>03-6261-4949</t>
    <phoneticPr fontId="1"/>
  </si>
  <si>
    <t>e-mail</t>
    <phoneticPr fontId="1"/>
  </si>
  <si>
    <t>info@otaff.jp</t>
    <phoneticPr fontId="1"/>
  </si>
  <si>
    <t>【A】管理等実務経験（飲食料品製造業）または指導等実務経験（外食業）の要件判定シート</t>
    <rPh sb="6" eb="8">
      <t>ジツム</t>
    </rPh>
    <rPh sb="8" eb="10">
      <t>ケイケン</t>
    </rPh>
    <rPh sb="11" eb="13">
      <t>インショク</t>
    </rPh>
    <rPh sb="13" eb="15">
      <t>リョウヒン</t>
    </rPh>
    <rPh sb="15" eb="18">
      <t>セイゾウギョウ</t>
    </rPh>
    <rPh sb="22" eb="24">
      <t>シドウ</t>
    </rPh>
    <rPh sb="24" eb="25">
      <t>トウ</t>
    </rPh>
    <rPh sb="30" eb="33">
      <t>ガイショクギョウ</t>
    </rPh>
    <rPh sb="35" eb="37">
      <t>ヨウケン</t>
    </rPh>
    <rPh sb="37" eb="39">
      <t>ハンテイ</t>
    </rPh>
    <phoneticPr fontId="1"/>
  </si>
  <si>
    <r>
      <t>管理等実務経験要件（</t>
    </r>
    <r>
      <rPr>
        <b/>
        <sz val="12"/>
        <color rgb="FFFF0000"/>
        <rFont val="Meiryo UI"/>
        <family val="3"/>
        <charset val="128"/>
      </rPr>
      <t>飲食料品製造業</t>
    </r>
    <r>
      <rPr>
        <b/>
        <sz val="12"/>
        <rFont val="Meiryo UI"/>
        <family val="3"/>
        <charset val="128"/>
      </rPr>
      <t>）：</t>
    </r>
    <rPh sb="0" eb="3">
      <t>カンリトウ</t>
    </rPh>
    <rPh sb="3" eb="7">
      <t>ジツムケイケン</t>
    </rPh>
    <rPh sb="7" eb="9">
      <t>ヨウケン</t>
    </rPh>
    <phoneticPr fontId="1"/>
  </si>
  <si>
    <r>
      <t>　試験の前日までに飲食料品製造業分野において複数の作業員を指導しながら作業に従事し、工程を管理する者としての実務経験（以下「管理等実務経験」という。）を２年以上</t>
    </r>
    <r>
      <rPr>
        <b/>
        <sz val="11"/>
        <rFont val="Meiryo UI"/>
        <family val="3"/>
        <charset val="128"/>
      </rPr>
      <t>(注１)</t>
    </r>
    <r>
      <rPr>
        <sz val="11"/>
        <rFont val="Meiryo UI"/>
        <family val="3"/>
        <charset val="128"/>
      </rPr>
      <t>有すること。試験の前日までに管理等実務経験が２年</t>
    </r>
    <r>
      <rPr>
        <b/>
        <sz val="11"/>
        <rFont val="Meiryo UI"/>
        <family val="3"/>
        <charset val="128"/>
      </rPr>
      <t>(注１)</t>
    </r>
    <r>
      <rPr>
        <sz val="11"/>
        <rFont val="Meiryo UI"/>
        <family val="3"/>
        <charset val="128"/>
      </rPr>
      <t>に満たない者にあっては、試験の日から６か月以内に管理等実務経験を２年以上</t>
    </r>
    <r>
      <rPr>
        <b/>
        <sz val="11"/>
        <rFont val="Meiryo UI"/>
        <family val="3"/>
        <charset val="128"/>
      </rPr>
      <t>（注１）</t>
    </r>
    <r>
      <rPr>
        <sz val="11"/>
        <rFont val="Meiryo UI"/>
        <family val="3"/>
        <charset val="128"/>
      </rPr>
      <t>有することが見込まれること。より詳しくは、このエクセルファイルの【D】シートの「管理 指導等実務経験の説明」を参照してください。</t>
    </r>
    <rPh sb="81" eb="82">
      <t>チュウ</t>
    </rPh>
    <rPh sb="148" eb="149">
      <t>チュウ</t>
    </rPh>
    <rPh sb="167" eb="168">
      <t>クワ</t>
    </rPh>
    <rPh sb="191" eb="193">
      <t>カンリ</t>
    </rPh>
    <rPh sb="194" eb="196">
      <t>シドウ</t>
    </rPh>
    <rPh sb="196" eb="197">
      <t>トウ</t>
    </rPh>
    <rPh sb="197" eb="201">
      <t>ジツムケイケン</t>
    </rPh>
    <rPh sb="202" eb="204">
      <t>セツメイ</t>
    </rPh>
    <rPh sb="206" eb="208">
      <t>サンショウ</t>
    </rPh>
    <phoneticPr fontId="1"/>
  </si>
  <si>
    <t>（注１）</t>
    <rPh sb="1" eb="2">
      <t>チュウ</t>
    </rPh>
    <phoneticPr fontId="1"/>
  </si>
  <si>
    <r>
      <rPr>
        <b/>
        <sz val="11"/>
        <rFont val="Meiryo UI"/>
        <family val="3"/>
        <charset val="128"/>
      </rPr>
      <t>特定技能1号の人については</t>
    </r>
    <r>
      <rPr>
        <sz val="11"/>
        <rFont val="Meiryo UI"/>
        <family val="3"/>
        <charset val="128"/>
      </rPr>
      <t>、5年の在留期限上限との関係で次のような</t>
    </r>
    <r>
      <rPr>
        <b/>
        <sz val="11"/>
        <rFont val="Meiryo UI"/>
        <family val="3"/>
        <charset val="128"/>
      </rPr>
      <t>経過措置</t>
    </r>
    <r>
      <rPr>
        <sz val="11"/>
        <rFont val="Meiryo UI"/>
        <family val="3"/>
        <charset val="128"/>
      </rPr>
      <t>があります。
・日本政府が管理等実務経験要件を公表した2023年6月9日の翌日から起算して、5年の在留期限上限まで2年6か月未満しかない特定技能1号の人については、「2年以上」ではなく、残りの残余期間から6か月を差し引いた期間の管理等実務経験でいいこととされています。
・例えば、2023年6月10日の時点で、残余期間が2年しかない場合は1年6か月、残余期間が1年6カ月しかない場合は1年の管理等実務経験でいいことになります。</t>
    </r>
    <rPh sb="0" eb="2">
      <t>トクテイ</t>
    </rPh>
    <rPh sb="2" eb="4">
      <t>ギノウ</t>
    </rPh>
    <rPh sb="5" eb="6">
      <t>ゴウ</t>
    </rPh>
    <rPh sb="7" eb="8">
      <t>ヒト</t>
    </rPh>
    <rPh sb="15" eb="16">
      <t>ネン</t>
    </rPh>
    <rPh sb="17" eb="19">
      <t>ザイリュウ</t>
    </rPh>
    <rPh sb="19" eb="21">
      <t>キゲン</t>
    </rPh>
    <rPh sb="21" eb="23">
      <t>ジョウゲン</t>
    </rPh>
    <rPh sb="25" eb="27">
      <t>カンケイ</t>
    </rPh>
    <rPh sb="28" eb="29">
      <t>ツギ</t>
    </rPh>
    <rPh sb="33" eb="35">
      <t>ケイカ</t>
    </rPh>
    <rPh sb="35" eb="37">
      <t>ソチ</t>
    </rPh>
    <rPh sb="45" eb="49">
      <t>ニホンセイフ</t>
    </rPh>
    <rPh sb="50" eb="53">
      <t>カンリトウ</t>
    </rPh>
    <rPh sb="53" eb="57">
      <t>ジツムケイケン</t>
    </rPh>
    <rPh sb="57" eb="59">
      <t>ヨウケン</t>
    </rPh>
    <rPh sb="60" eb="62">
      <t>コウヒョウ</t>
    </rPh>
    <rPh sb="68" eb="69">
      <t>ネン</t>
    </rPh>
    <rPh sb="70" eb="71">
      <t>ガツ</t>
    </rPh>
    <rPh sb="72" eb="73">
      <t>ニチ</t>
    </rPh>
    <rPh sb="74" eb="76">
      <t>ヨクジツ</t>
    </rPh>
    <rPh sb="78" eb="80">
      <t>キサン</t>
    </rPh>
    <rPh sb="84" eb="85">
      <t>ネン</t>
    </rPh>
    <rPh sb="86" eb="90">
      <t>ザイリュウキゲン</t>
    </rPh>
    <rPh sb="90" eb="92">
      <t>ジョウゲン</t>
    </rPh>
    <rPh sb="95" eb="96">
      <t>ネン</t>
    </rPh>
    <rPh sb="98" eb="99">
      <t>ゲツ</t>
    </rPh>
    <rPh sb="99" eb="101">
      <t>ミマン</t>
    </rPh>
    <rPh sb="105" eb="109">
      <t>トクテイギノウ</t>
    </rPh>
    <rPh sb="110" eb="111">
      <t>ゴウ</t>
    </rPh>
    <rPh sb="112" eb="113">
      <t>ヒト</t>
    </rPh>
    <rPh sb="121" eb="122">
      <t>ネン</t>
    </rPh>
    <rPh sb="122" eb="124">
      <t>イジョウ</t>
    </rPh>
    <rPh sb="130" eb="131">
      <t>ノコ</t>
    </rPh>
    <rPh sb="133" eb="135">
      <t>ザンヨ</t>
    </rPh>
    <rPh sb="135" eb="137">
      <t>キカン</t>
    </rPh>
    <rPh sb="141" eb="142">
      <t>ゲツ</t>
    </rPh>
    <rPh sb="143" eb="144">
      <t>サ</t>
    </rPh>
    <rPh sb="145" eb="146">
      <t>ヒ</t>
    </rPh>
    <rPh sb="148" eb="150">
      <t>キカン</t>
    </rPh>
    <rPh sb="151" eb="153">
      <t>カンリ</t>
    </rPh>
    <rPh sb="153" eb="154">
      <t>トウ</t>
    </rPh>
    <rPh sb="154" eb="158">
      <t>ジツムケイケン</t>
    </rPh>
    <rPh sb="173" eb="174">
      <t>タト</t>
    </rPh>
    <rPh sb="181" eb="182">
      <t>ネン</t>
    </rPh>
    <rPh sb="183" eb="184">
      <t>ガツ</t>
    </rPh>
    <rPh sb="186" eb="187">
      <t>ニチ</t>
    </rPh>
    <rPh sb="188" eb="190">
      <t>ジテン</t>
    </rPh>
    <rPh sb="192" eb="196">
      <t>ザンヨキカン</t>
    </rPh>
    <rPh sb="198" eb="199">
      <t>ネン</t>
    </rPh>
    <rPh sb="203" eb="205">
      <t>バアイ</t>
    </rPh>
    <rPh sb="207" eb="208">
      <t>ネン</t>
    </rPh>
    <rPh sb="210" eb="211">
      <t>ゲツ</t>
    </rPh>
    <rPh sb="212" eb="216">
      <t>ザンヨキカン</t>
    </rPh>
    <rPh sb="218" eb="219">
      <t>ネン</t>
    </rPh>
    <rPh sb="221" eb="222">
      <t>ゲツ</t>
    </rPh>
    <rPh sb="226" eb="228">
      <t>バアイ</t>
    </rPh>
    <rPh sb="230" eb="231">
      <t>ネン</t>
    </rPh>
    <phoneticPr fontId="1"/>
  </si>
  <si>
    <r>
      <t>指導等実務経験要件（</t>
    </r>
    <r>
      <rPr>
        <b/>
        <sz val="12"/>
        <color rgb="FFFF0000"/>
        <rFont val="Meiryo UI"/>
        <family val="3"/>
        <charset val="128"/>
      </rPr>
      <t>外食業</t>
    </r>
    <r>
      <rPr>
        <b/>
        <sz val="12"/>
        <rFont val="Meiryo UI"/>
        <family val="3"/>
        <charset val="128"/>
      </rPr>
      <t>）：</t>
    </r>
    <rPh sb="0" eb="3">
      <t>シドウトウ</t>
    </rPh>
    <rPh sb="3" eb="7">
      <t>ジツムケイケン</t>
    </rPh>
    <rPh sb="7" eb="9">
      <t>ヨウケン</t>
    </rPh>
    <rPh sb="10" eb="13">
      <t>ガイショクギョウ</t>
    </rPh>
    <phoneticPr fontId="1"/>
  </si>
  <si>
    <r>
      <t>　試験の前日までに外食業分野において複数のアルバイト従業員や特定技能外国人等を指導・監督しながら接客を含む作業に従事し、店舗管理を補助する者としての実務経験（以下「指導等実務経験」という。）を２年以上</t>
    </r>
    <r>
      <rPr>
        <b/>
        <sz val="11"/>
        <rFont val="Meiryo UI"/>
        <family val="3"/>
        <charset val="128"/>
      </rPr>
      <t>(注２)</t>
    </r>
    <r>
      <rPr>
        <sz val="11"/>
        <rFont val="Meiryo UI"/>
        <family val="3"/>
        <charset val="128"/>
      </rPr>
      <t>有すること。なお、試験の前日までに指導等実務経験が２年</t>
    </r>
    <r>
      <rPr>
        <b/>
        <sz val="11"/>
        <rFont val="Meiryo UI"/>
        <family val="3"/>
        <charset val="128"/>
      </rPr>
      <t>(注２)</t>
    </r>
    <r>
      <rPr>
        <sz val="11"/>
        <rFont val="Meiryo UI"/>
        <family val="3"/>
        <charset val="128"/>
      </rPr>
      <t>に満たない者にあっては、試験の日から６か月以内に指導等実務経験を２年以上</t>
    </r>
    <r>
      <rPr>
        <b/>
        <sz val="11"/>
        <rFont val="Meiryo UI"/>
        <family val="3"/>
        <charset val="128"/>
      </rPr>
      <t>(注２)</t>
    </r>
    <r>
      <rPr>
        <sz val="11"/>
        <rFont val="Meiryo UI"/>
        <family val="3"/>
        <charset val="128"/>
      </rPr>
      <t>有することが見込まれること。</t>
    </r>
    <phoneticPr fontId="1"/>
  </si>
  <si>
    <t>（注２）</t>
    <rPh sb="1" eb="2">
      <t>チュウ</t>
    </rPh>
    <phoneticPr fontId="1"/>
  </si>
  <si>
    <t>(注１）と同じ。（注１）の「管理等実務経験」を「指導等実務経験」と読み替えてください。</t>
    <rPh sb="1" eb="2">
      <t>チュウ</t>
    </rPh>
    <rPh sb="5" eb="6">
      <t>オナ</t>
    </rPh>
    <rPh sb="9" eb="10">
      <t>チュウ</t>
    </rPh>
    <rPh sb="14" eb="19">
      <t>カンリトウジツム</t>
    </rPh>
    <rPh sb="19" eb="21">
      <t>ケイケン</t>
    </rPh>
    <rPh sb="24" eb="26">
      <t>シドウ</t>
    </rPh>
    <rPh sb="26" eb="27">
      <t>トウ</t>
    </rPh>
    <rPh sb="27" eb="29">
      <t>ジツム</t>
    </rPh>
    <rPh sb="29" eb="31">
      <t>ケイケン</t>
    </rPh>
    <rPh sb="33" eb="34">
      <t>ヨ</t>
    </rPh>
    <rPh sb="35" eb="36">
      <t>カ</t>
    </rPh>
    <phoneticPr fontId="1"/>
  </si>
  <si>
    <t>①受験希望者</t>
    <rPh sb="1" eb="3">
      <t>ジュケン</t>
    </rPh>
    <rPh sb="3" eb="6">
      <t>キボウシャ</t>
    </rPh>
    <phoneticPr fontId="1"/>
  </si>
  <si>
    <t>生　年　月　日（YYYY/MM/DD)</t>
    <rPh sb="0" eb="1">
      <t>セイ</t>
    </rPh>
    <rPh sb="2" eb="3">
      <t>ネン</t>
    </rPh>
    <rPh sb="4" eb="5">
      <t>ガツ</t>
    </rPh>
    <rPh sb="6" eb="7">
      <t>ヒ</t>
    </rPh>
    <phoneticPr fontId="1"/>
  </si>
  <si>
    <t>試験の業種（プルダウン選択）</t>
    <rPh sb="0" eb="2">
      <t>シケン</t>
    </rPh>
    <rPh sb="3" eb="4">
      <t>ギョウ</t>
    </rPh>
    <rPh sb="4" eb="5">
      <t>シュ</t>
    </rPh>
    <rPh sb="11" eb="13">
      <t>センタク</t>
    </rPh>
    <phoneticPr fontId="1"/>
  </si>
  <si>
    <r>
      <t>「特定技能１号」として初めて上陸許可又は在留資格変更許可を受けた日</t>
    </r>
    <r>
      <rPr>
        <b/>
        <sz val="10"/>
        <rFont val="Meiryo UI"/>
        <family val="3"/>
        <charset val="128"/>
      </rPr>
      <t>（　　a）に入力。在留資格が特定技能１号の人のみ）</t>
    </r>
    <rPh sb="1" eb="3">
      <t>トクテイ</t>
    </rPh>
    <rPh sb="3" eb="5">
      <t>ギノウ</t>
    </rPh>
    <rPh sb="6" eb="7">
      <t>ゴウ</t>
    </rPh>
    <rPh sb="11" eb="12">
      <t>ハジ</t>
    </rPh>
    <rPh sb="14" eb="16">
      <t>ジョウリク</t>
    </rPh>
    <rPh sb="16" eb="18">
      <t>キョカ</t>
    </rPh>
    <rPh sb="18" eb="19">
      <t>マタ</t>
    </rPh>
    <rPh sb="20" eb="22">
      <t>ザイリュウ</t>
    </rPh>
    <rPh sb="22" eb="24">
      <t>シカク</t>
    </rPh>
    <rPh sb="24" eb="26">
      <t>ヘンコウ</t>
    </rPh>
    <rPh sb="26" eb="28">
      <t>キョカ</t>
    </rPh>
    <rPh sb="29" eb="30">
      <t>ウ</t>
    </rPh>
    <rPh sb="32" eb="33">
      <t>ヒ</t>
    </rPh>
    <rPh sb="39" eb="41">
      <t>ニュウリョク</t>
    </rPh>
    <rPh sb="42" eb="44">
      <t>ザイリュウ</t>
    </rPh>
    <rPh sb="44" eb="46">
      <t>シカク</t>
    </rPh>
    <rPh sb="47" eb="49">
      <t>トクテイ</t>
    </rPh>
    <rPh sb="49" eb="51">
      <t>ギノウ</t>
    </rPh>
    <rPh sb="52" eb="53">
      <t>ゴウ</t>
    </rPh>
    <rPh sb="54" eb="55">
      <t>ヒト</t>
    </rPh>
    <phoneticPr fontId="1"/>
  </si>
  <si>
    <t>a)</t>
    <phoneticPr fontId="1"/>
  </si>
  <si>
    <t>在留期限上限日</t>
    <rPh sb="0" eb="2">
      <t>ザイリュウ</t>
    </rPh>
    <rPh sb="2" eb="4">
      <t>キゲン</t>
    </rPh>
    <rPh sb="4" eb="6">
      <t>ジョウゲン</t>
    </rPh>
    <rPh sb="6" eb="7">
      <t>ビ</t>
    </rPh>
    <phoneticPr fontId="1"/>
  </si>
  <si>
    <t>（自動計算）</t>
    <rPh sb="3" eb="5">
      <t>ケイサン</t>
    </rPh>
    <phoneticPr fontId="1"/>
  </si>
  <si>
    <t>2023年６月10日から
在留上限までの期間</t>
    <rPh sb="4" eb="5">
      <t>ネン</t>
    </rPh>
    <rPh sb="6" eb="7">
      <t>ガツ</t>
    </rPh>
    <rPh sb="9" eb="10">
      <t>ヒ</t>
    </rPh>
    <rPh sb="13" eb="17">
      <t>ザイリュウジョウゲン</t>
    </rPh>
    <rPh sb="20" eb="22">
      <t>キカン</t>
    </rPh>
    <phoneticPr fontId="1"/>
  </si>
  <si>
    <t>③</t>
    <phoneticPr fontId="1"/>
  </si>
  <si>
    <r>
      <t>管理/指導等実務経験期間</t>
    </r>
    <r>
      <rPr>
        <sz val="12"/>
        <color theme="1"/>
        <rFont val="Meiryo UI"/>
        <family val="3"/>
        <charset val="128"/>
      </rPr>
      <t>（管理/指導等実務経験の（一部見込みを含む）期間を記入。）</t>
    </r>
    <rPh sb="3" eb="5">
      <t>シドウ</t>
    </rPh>
    <phoneticPr fontId="1"/>
  </si>
  <si>
    <t>　(注)1社のみの場合は、企業Aのみ記入。複数社の場合は、企業B・Cも記入。3社を超える場合は、OTAFFへ連絡して下さい）</t>
    <rPh sb="2" eb="3">
      <t>チュウ</t>
    </rPh>
    <rPh sb="5" eb="6">
      <t>シャ</t>
    </rPh>
    <rPh sb="9" eb="11">
      <t>バアイ</t>
    </rPh>
    <rPh sb="13" eb="15">
      <t>キギョウ</t>
    </rPh>
    <rPh sb="18" eb="20">
      <t>キニュウ</t>
    </rPh>
    <rPh sb="21" eb="24">
      <t>フクスウシャ</t>
    </rPh>
    <rPh sb="25" eb="27">
      <t>バアイ</t>
    </rPh>
    <rPh sb="29" eb="31">
      <t>キギョウ</t>
    </rPh>
    <rPh sb="35" eb="37">
      <t>キニュウ</t>
    </rPh>
    <phoneticPr fontId="1"/>
  </si>
  <si>
    <t>受験予定日</t>
    <rPh sb="0" eb="1">
      <t>ジュ</t>
    </rPh>
    <rPh sb="1" eb="2">
      <t>ゲン</t>
    </rPh>
    <rPh sb="2" eb="3">
      <t>ヨ</t>
    </rPh>
    <rPh sb="3" eb="4">
      <t>サダム</t>
    </rPh>
    <rPh sb="4" eb="5">
      <t>ニチ</t>
    </rPh>
    <phoneticPr fontId="1"/>
  </si>
  <si>
    <t>（記入形式：YYYY年MM月DD日→YYYY/MM/DD）</t>
    <phoneticPr fontId="1"/>
  </si>
  <si>
    <t>企業A</t>
    <rPh sb="0" eb="2">
      <t>キギョウ</t>
    </rPh>
    <phoneticPr fontId="1"/>
  </si>
  <si>
    <t>企業名</t>
    <rPh sb="0" eb="3">
      <t>キギョウメイ</t>
    </rPh>
    <phoneticPr fontId="1"/>
  </si>
  <si>
    <t>b)</t>
    <phoneticPr fontId="1"/>
  </si>
  <si>
    <r>
      <rPr>
        <b/>
        <sz val="12"/>
        <color theme="1"/>
        <rFont val="Meiryo UI"/>
        <family val="3"/>
        <charset val="128"/>
      </rPr>
      <t>（注３）</t>
    </r>
    <r>
      <rPr>
        <sz val="12"/>
        <color theme="1"/>
        <rFont val="Meiryo UI"/>
        <family val="3"/>
        <charset val="128"/>
      </rPr>
      <t xml:space="preserve">a)管理等/指導等実務経験開始日は、②a)の日付けよりも後の日になっているか注意してください。(特定技能1号の人の場合）
</t>
    </r>
    <r>
      <rPr>
        <b/>
        <sz val="12"/>
        <color theme="1"/>
        <rFont val="Meiryo UI"/>
        <family val="3"/>
        <charset val="128"/>
      </rPr>
      <t>（注４）飲食料品製造業の場合</t>
    </r>
    <r>
      <rPr>
        <sz val="12"/>
        <color theme="1"/>
        <rFont val="Meiryo UI"/>
        <family val="3"/>
        <charset val="128"/>
      </rPr>
      <t xml:space="preserve">、管理等実務経験の開始日は管理職相当となった日（辞令の発令があればその日）を記載してください。
　　　　　　ただし、中途採用者のうち、管理職相当で雇用した場合は入社日が管理等実務経験を積んだ期間の開始日となります。
</t>
    </r>
    <r>
      <rPr>
        <b/>
        <sz val="12"/>
        <color theme="1"/>
        <rFont val="Meiryo UI"/>
        <family val="3"/>
        <charset val="128"/>
      </rPr>
      <t>　　　　　　外食業の場合</t>
    </r>
    <r>
      <rPr>
        <sz val="12"/>
        <color theme="1"/>
        <rFont val="Meiryo UI"/>
        <family val="3"/>
        <charset val="128"/>
      </rPr>
      <t>、指導等実務経験の開始日は店舗管理補助者（副店長、サブマネージャー等）となった日（辞令の発令があればその日）
　　　　　　を記載してください。ただし、中途採用者のうち、店舗管理補助者として雇用した場合は入社日が指導等実務経験を積んだ期間の開始日
　　　　　　となります。企業B,C欄も同様です。</t>
    </r>
    <rPh sb="1" eb="2">
      <t>チュウ</t>
    </rPh>
    <rPh sb="6" eb="8">
      <t>カンリ</t>
    </rPh>
    <rPh sb="8" eb="9">
      <t>トウ</t>
    </rPh>
    <rPh sb="10" eb="12">
      <t>シドウ</t>
    </rPh>
    <rPh sb="12" eb="13">
      <t>トウ</t>
    </rPh>
    <rPh sb="13" eb="15">
      <t>ジツム</t>
    </rPh>
    <rPh sb="15" eb="17">
      <t>ケイケン</t>
    </rPh>
    <rPh sb="17" eb="20">
      <t>カイシビ</t>
    </rPh>
    <rPh sb="26" eb="28">
      <t>ヒヅ</t>
    </rPh>
    <rPh sb="32" eb="33">
      <t>アト</t>
    </rPh>
    <rPh sb="34" eb="35">
      <t>ヒ</t>
    </rPh>
    <rPh sb="42" eb="44">
      <t>チュウイ</t>
    </rPh>
    <rPh sb="52" eb="56">
      <t>トクテイギノウ</t>
    </rPh>
    <rPh sb="57" eb="58">
      <t>ゴウ</t>
    </rPh>
    <rPh sb="59" eb="60">
      <t>ヒト</t>
    </rPh>
    <rPh sb="61" eb="63">
      <t>バアイ</t>
    </rPh>
    <rPh sb="66" eb="67">
      <t>チュウ</t>
    </rPh>
    <rPh sb="69" eb="73">
      <t>インショクリョウヒン</t>
    </rPh>
    <rPh sb="73" eb="76">
      <t>セイゾウギョウ</t>
    </rPh>
    <rPh sb="77" eb="79">
      <t>バアイ</t>
    </rPh>
    <rPh sb="193" eb="196">
      <t>ガイショクギョウ</t>
    </rPh>
    <rPh sb="197" eb="199">
      <t>バアイ</t>
    </rPh>
    <rPh sb="334" eb="336">
      <t>キギョウ</t>
    </rPh>
    <rPh sb="339" eb="340">
      <t>ラン</t>
    </rPh>
    <rPh sb="341" eb="343">
      <t>ドウヨウ</t>
    </rPh>
    <phoneticPr fontId="1"/>
  </si>
  <si>
    <t>管理/指導等実務経験期間</t>
    <rPh sb="0" eb="2">
      <t>カンリ</t>
    </rPh>
    <rPh sb="3" eb="5">
      <t>シドウ</t>
    </rPh>
    <rPh sb="5" eb="6">
      <t>トウ</t>
    </rPh>
    <rPh sb="6" eb="8">
      <t>ジツム</t>
    </rPh>
    <rPh sb="8" eb="10">
      <t>ケイケン</t>
    </rPh>
    <rPh sb="10" eb="12">
      <t>キカン</t>
    </rPh>
    <phoneticPr fontId="1"/>
  </si>
  <si>
    <t>d)</t>
    <phoneticPr fontId="1"/>
  </si>
  <si>
    <t>就いていた役職</t>
  </si>
  <si>
    <t>企業B</t>
    <rPh sb="0" eb="2">
      <t>キギョウ</t>
    </rPh>
    <phoneticPr fontId="1"/>
  </si>
  <si>
    <t>（記入形式：YYYY年MM月DD日→YYYY/MM/DD）　　　(注5)を参照して下さい</t>
    <phoneticPr fontId="1"/>
  </si>
  <si>
    <t>企業C</t>
    <rPh sb="0" eb="2">
      <t>キギョウ</t>
    </rPh>
    <phoneticPr fontId="1"/>
  </si>
  <si>
    <t>(注5)を参照して下さい</t>
    <rPh sb="1" eb="2">
      <t>チュウ</t>
    </rPh>
    <rPh sb="5" eb="7">
      <t>サンショウ</t>
    </rPh>
    <rPh sb="9" eb="10">
      <t>クダ</t>
    </rPh>
    <phoneticPr fontId="1"/>
  </si>
  <si>
    <t>年</t>
  </si>
  <si>
    <t>ヶ月</t>
  </si>
  <si>
    <t>日</t>
  </si>
  <si>
    <t>④</t>
    <phoneticPr fontId="1"/>
  </si>
  <si>
    <r>
      <t>管理/指導等実務経験要件判定</t>
    </r>
    <r>
      <rPr>
        <sz val="12"/>
        <color theme="1"/>
        <rFont val="Meiryo UI"/>
        <family val="3"/>
        <charset val="128"/>
      </rPr>
      <t>(実務経験証明書を提出して受験可能か、誓約書を提出して受験可能か、いずれにも該当せず受験不可かの判定)</t>
    </r>
    <rPh sb="0" eb="2">
      <t>カンリ</t>
    </rPh>
    <rPh sb="3" eb="5">
      <t>シドウ</t>
    </rPh>
    <rPh sb="5" eb="6">
      <t>トウ</t>
    </rPh>
    <rPh sb="6" eb="10">
      <t>ジツムケイケン</t>
    </rPh>
    <rPh sb="10" eb="12">
      <t>ヨウケン</t>
    </rPh>
    <rPh sb="12" eb="14">
      <t>ハンテイ</t>
    </rPh>
    <rPh sb="15" eb="19">
      <t>ジツムケイケン</t>
    </rPh>
    <rPh sb="19" eb="22">
      <t>ショウメイショ</t>
    </rPh>
    <rPh sb="23" eb="25">
      <t>テイシュツ</t>
    </rPh>
    <rPh sb="27" eb="31">
      <t>ジュケンカノウ</t>
    </rPh>
    <rPh sb="33" eb="36">
      <t>セイヤクショ</t>
    </rPh>
    <rPh sb="37" eb="39">
      <t>テイシュツ</t>
    </rPh>
    <rPh sb="41" eb="43">
      <t>ジュケン</t>
    </rPh>
    <rPh sb="43" eb="45">
      <t>カノウ</t>
    </rPh>
    <rPh sb="52" eb="54">
      <t>ガイトウ</t>
    </rPh>
    <rPh sb="56" eb="58">
      <t>ジュケン</t>
    </rPh>
    <rPh sb="58" eb="60">
      <t>フカ</t>
    </rPh>
    <rPh sb="62" eb="64">
      <t>ハンテイ</t>
    </rPh>
    <phoneticPr fontId="1"/>
  </si>
  <si>
    <t>→</t>
    <phoneticPr fontId="1"/>
  </si>
  <si>
    <t>日</t>
    <rPh sb="0" eb="1">
      <t>ニチ</t>
    </rPh>
    <phoneticPr fontId="1"/>
  </si>
  <si>
    <t>管理等実務経験期間合計</t>
    <phoneticPr fontId="1"/>
  </si>
  <si>
    <t>2023/6/9時点の　　　　　　　
特定技能１号での在留期間</t>
    <rPh sb="8" eb="10">
      <t>ジテン</t>
    </rPh>
    <rPh sb="19" eb="21">
      <t>トクテイ</t>
    </rPh>
    <rPh sb="21" eb="23">
      <t>ギノウ</t>
    </rPh>
    <rPh sb="24" eb="25">
      <t>ゴウ</t>
    </rPh>
    <rPh sb="27" eb="29">
      <t>ザイリュウ</t>
    </rPh>
    <rPh sb="29" eb="31">
      <t>キカン</t>
    </rPh>
    <phoneticPr fontId="1"/>
  </si>
  <si>
    <t>年</t>
    <rPh sb="0" eb="1">
      <t>ネン</t>
    </rPh>
    <phoneticPr fontId="1"/>
  </si>
  <si>
    <t>ヶ月</t>
    <rPh sb="1" eb="2">
      <t>ゲツ</t>
    </rPh>
    <phoneticPr fontId="1"/>
  </si>
  <si>
    <r>
      <rPr>
        <b/>
        <sz val="12"/>
        <color theme="1"/>
        <rFont val="Meiryo UI"/>
        <family val="3"/>
        <charset val="128"/>
      </rPr>
      <t>条件b)</t>
    </r>
    <r>
      <rPr>
        <sz val="12"/>
        <color theme="1"/>
        <rFont val="Meiryo UI"/>
        <family val="3"/>
        <charset val="128"/>
      </rPr>
      <t>経過措置適用後の</t>
    </r>
    <r>
      <rPr>
        <b/>
        <sz val="12"/>
        <color theme="1"/>
        <rFont val="Meiryo UI"/>
        <family val="3"/>
        <charset val="128"/>
      </rPr>
      <t>必要な実務経験期間より、既に実務経験を積んだ期間の方が長いこと</t>
    </r>
    <rPh sb="0" eb="2">
      <t>ジョウケン</t>
    </rPh>
    <rPh sb="4" eb="8">
      <t>ケイカソチ</t>
    </rPh>
    <rPh sb="8" eb="11">
      <t>テキヨウゴ</t>
    </rPh>
    <rPh sb="15" eb="16">
      <t>ナガ</t>
    </rPh>
    <rPh sb="24" eb="25">
      <t>スデ</t>
    </rPh>
    <rPh sb="26" eb="28">
      <t>ジツム</t>
    </rPh>
    <rPh sb="28" eb="30">
      <t>ケイケン</t>
    </rPh>
    <rPh sb="31" eb="32">
      <t>ツ</t>
    </rPh>
    <rPh sb="34" eb="36">
      <t>キカン</t>
    </rPh>
    <rPh sb="37" eb="38">
      <t>ホウ</t>
    </rPh>
    <rPh sb="39" eb="40">
      <t>ナガ</t>
    </rPh>
    <phoneticPr fontId="1"/>
  </si>
  <si>
    <t>経過措置適用後の必要な
実務経験期間</t>
    <rPh sb="0" eb="4">
      <t>ケイカソチ</t>
    </rPh>
    <rPh sb="4" eb="6">
      <t>テキヨウ</t>
    </rPh>
    <rPh sb="6" eb="7">
      <t>ゴ</t>
    </rPh>
    <rPh sb="8" eb="10">
      <t>ヒツヨウ</t>
    </rPh>
    <rPh sb="12" eb="14">
      <t>ジツム</t>
    </rPh>
    <rPh sb="14" eb="16">
      <t>ケイケン</t>
    </rPh>
    <rPh sb="16" eb="18">
      <t>キカン</t>
    </rPh>
    <phoneticPr fontId="1"/>
  </si>
  <si>
    <t>既に実務経験を積んだ期間</t>
    <rPh sb="0" eb="1">
      <t>スデ</t>
    </rPh>
    <rPh sb="7" eb="8">
      <t>ツ</t>
    </rPh>
    <phoneticPr fontId="1"/>
  </si>
  <si>
    <t>⑥</t>
    <phoneticPr fontId="1"/>
  </si>
  <si>
    <t>受験できないのは、次のa)、b)のいずれかに当てはまる人です。この場合は受験者登録を完了できません。</t>
    <rPh sb="0" eb="2">
      <t>ジュケン</t>
    </rPh>
    <rPh sb="9" eb="10">
      <t>ツギ</t>
    </rPh>
    <rPh sb="22" eb="23">
      <t>ア</t>
    </rPh>
    <rPh sb="27" eb="28">
      <t>ヒト</t>
    </rPh>
    <rPh sb="33" eb="35">
      <t>バアイ</t>
    </rPh>
    <rPh sb="36" eb="41">
      <t>ジュケンシャトウロク</t>
    </rPh>
    <rPh sb="42" eb="44">
      <t>カンリョウ</t>
    </rPh>
    <phoneticPr fontId="1"/>
  </si>
  <si>
    <t>【特定技能１号以外の人】④判定で、試験希望日の前日までに2年の管理/指導等実務経験要件を満たない人</t>
    <rPh sb="1" eb="3">
      <t>トクテイ</t>
    </rPh>
    <rPh sb="3" eb="5">
      <t>ギノウ</t>
    </rPh>
    <rPh sb="6" eb="7">
      <t>ゴウ</t>
    </rPh>
    <rPh sb="7" eb="9">
      <t>イガイ</t>
    </rPh>
    <rPh sb="10" eb="11">
      <t>ヒト</t>
    </rPh>
    <rPh sb="17" eb="19">
      <t>シケン</t>
    </rPh>
    <rPh sb="19" eb="22">
      <t>キボウビ</t>
    </rPh>
    <rPh sb="23" eb="25">
      <t>ゼンジツ</t>
    </rPh>
    <rPh sb="29" eb="30">
      <t>ネン</t>
    </rPh>
    <rPh sb="31" eb="33">
      <t>カンリ</t>
    </rPh>
    <rPh sb="34" eb="36">
      <t>シドウ</t>
    </rPh>
    <rPh sb="36" eb="37">
      <t>トウ</t>
    </rPh>
    <rPh sb="37" eb="41">
      <t>ジツムケイケン</t>
    </rPh>
    <rPh sb="41" eb="43">
      <t>ヨウケン</t>
    </rPh>
    <rPh sb="44" eb="45">
      <t>ミ</t>
    </rPh>
    <rPh sb="48" eb="49">
      <t>ヒト</t>
    </rPh>
    <phoneticPr fontId="1"/>
  </si>
  <si>
    <t>（注：①～③は【A】を入力すると自動作成）</t>
    <phoneticPr fontId="1"/>
  </si>
  <si>
    <t>(一社）外国人食品産業技能評価機構　殿</t>
    <rPh sb="1" eb="3">
      <t>イッシャ</t>
    </rPh>
    <rPh sb="4" eb="17">
      <t>オタフ</t>
    </rPh>
    <rPh sb="18" eb="19">
      <t>ドノ</t>
    </rPh>
    <phoneticPr fontId="1"/>
  </si>
  <si>
    <t>飲食料品製造業分野または外食業分野における特定技能の在留資格に係る制度の運用に関する方針に規定する２号特定技能外国人に求められる実務経験または指導等実務経験（以下、実務経験）について下記のとおり証明します。</t>
    <rPh sb="0" eb="7">
      <t>インショクリョウヒンセイゾウギョウ</t>
    </rPh>
    <rPh sb="7" eb="9">
      <t>ブンヤ</t>
    </rPh>
    <rPh sb="12" eb="15">
      <t>ガイショクギョウ</t>
    </rPh>
    <rPh sb="15" eb="17">
      <t>ブンヤ</t>
    </rPh>
    <rPh sb="21" eb="23">
      <t>トクテイ</t>
    </rPh>
    <rPh sb="23" eb="25">
      <t>ギノウ</t>
    </rPh>
    <rPh sb="26" eb="28">
      <t>ザイリュウ</t>
    </rPh>
    <rPh sb="28" eb="30">
      <t>シカク</t>
    </rPh>
    <rPh sb="31" eb="32">
      <t>カカワ</t>
    </rPh>
    <rPh sb="33" eb="35">
      <t>セイド</t>
    </rPh>
    <rPh sb="36" eb="38">
      <t>ウンヨウ</t>
    </rPh>
    <rPh sb="39" eb="40">
      <t>カン</t>
    </rPh>
    <rPh sb="42" eb="44">
      <t>ホウシン</t>
    </rPh>
    <rPh sb="45" eb="47">
      <t>キテイ</t>
    </rPh>
    <phoneticPr fontId="1"/>
  </si>
  <si>
    <t>記</t>
    <rPh sb="0" eb="1">
      <t>キ</t>
    </rPh>
    <phoneticPr fontId="1"/>
  </si>
  <si>
    <t>試　験　の　業　種</t>
    <rPh sb="0" eb="1">
      <t>タメシ</t>
    </rPh>
    <rPh sb="2" eb="3">
      <t>ゲン</t>
    </rPh>
    <rPh sb="6" eb="7">
      <t>ギョウ</t>
    </rPh>
    <rPh sb="8" eb="9">
      <t>シュ</t>
    </rPh>
    <phoneticPr fontId="1"/>
  </si>
  <si>
    <t>実務経験</t>
    <rPh sb="0" eb="2">
      <t>ジツム</t>
    </rPh>
    <rPh sb="2" eb="4">
      <t>ケイケン</t>
    </rPh>
    <phoneticPr fontId="1"/>
  </si>
  <si>
    <t>「特定技能１号」として初めて上陸許可又は在留資格変更許可を受けた日</t>
    <phoneticPr fontId="1"/>
  </si>
  <si>
    <t>実務経験を積んだ期間</t>
    <rPh sb="0" eb="2">
      <t>ジツム</t>
    </rPh>
    <rPh sb="2" eb="4">
      <t>ケイケン</t>
    </rPh>
    <rPh sb="5" eb="6">
      <t>ツ</t>
    </rPh>
    <rPh sb="8" eb="10">
      <t>キカン</t>
    </rPh>
    <phoneticPr fontId="1"/>
  </si>
  <si>
    <t>～</t>
    <phoneticPr fontId="1"/>
  </si>
  <si>
    <t>終了日または試験前日</t>
    <rPh sb="0" eb="3">
      <t>シュウリョウビ</t>
    </rPh>
    <rPh sb="6" eb="10">
      <t>シケンゼンジツ</t>
    </rPh>
    <phoneticPr fontId="1"/>
  </si>
  <si>
    <t>期間</t>
    <rPh sb="0" eb="2">
      <t>キカン</t>
    </rPh>
    <phoneticPr fontId="1"/>
  </si>
  <si>
    <t>就いていた役職</t>
    <rPh sb="0" eb="1">
      <t>ツ</t>
    </rPh>
    <rPh sb="5" eb="7">
      <t>ヤクショク</t>
    </rPh>
    <phoneticPr fontId="1"/>
  </si>
  <si>
    <t>業務内容</t>
    <rPh sb="0" eb="4">
      <t>ギョウムナイヨウ</t>
    </rPh>
    <phoneticPr fontId="1"/>
  </si>
  <si>
    <t>企業Ｂ</t>
    <rPh sb="0" eb="2">
      <t>キギョウ</t>
    </rPh>
    <phoneticPr fontId="1"/>
  </si>
  <si>
    <t>企業Ｃ</t>
    <rPh sb="0" eb="2">
      <t>キギョウ</t>
    </rPh>
    <phoneticPr fontId="1"/>
  </si>
  <si>
    <t>実務経験期間の合計</t>
    <rPh sb="0" eb="2">
      <t>ジツム</t>
    </rPh>
    <rPh sb="2" eb="4">
      <t>ケイケン</t>
    </rPh>
    <rPh sb="4" eb="6">
      <t>キカン</t>
    </rPh>
    <rPh sb="7" eb="9">
      <t>ゴウケイ</t>
    </rPh>
    <phoneticPr fontId="1"/>
  </si>
  <si>
    <t>証明書作成日</t>
    <rPh sb="0" eb="3">
      <t>ショウメイショ</t>
    </rPh>
    <rPh sb="3" eb="6">
      <t>サクセイビ</t>
    </rPh>
    <phoneticPr fontId="1"/>
  </si>
  <si>
    <t>証明書作成者</t>
    <phoneticPr fontId="1"/>
  </si>
  <si>
    <t>住所</t>
    <rPh sb="0" eb="2">
      <t>ジュウショ</t>
    </rPh>
    <phoneticPr fontId="1"/>
  </si>
  <si>
    <t>役職・証明者氏名</t>
    <rPh sb="0" eb="2">
      <t>ヤクショク</t>
    </rPh>
    <rPh sb="3" eb="6">
      <t>ショウメイシャ</t>
    </rPh>
    <rPh sb="6" eb="8">
      <t>シメイ</t>
    </rPh>
    <phoneticPr fontId="1"/>
  </si>
  <si>
    <t>連絡先</t>
    <rPh sb="0" eb="3">
      <t>レンラクサキ</t>
    </rPh>
    <phoneticPr fontId="1"/>
  </si>
  <si>
    <t>（注：①～③はシート【A】を入力すると自動作成）</t>
    <phoneticPr fontId="1"/>
  </si>
  <si>
    <t>飲食料品製造業分野または外食業分野における特定技能の在留資格に係る制度の運用に関する方針に規定する２号特定技能外国人に求められる実務経験について、下記の期間(「実務経験満了予定日」まで)に、２年(注)を満たします。
(注)特定技能1号の経過措置が適用される場合は規定の期間</t>
    <rPh sb="98" eb="99">
      <t>チュウ</t>
    </rPh>
    <phoneticPr fontId="1"/>
  </si>
  <si>
    <t>①</t>
    <phoneticPr fontId="1"/>
  </si>
  <si>
    <t>受験者</t>
  </si>
  <si>
    <r>
      <t>実務経験を積むことが見込まれる期間</t>
    </r>
    <r>
      <rPr>
        <sz val="10"/>
        <color theme="1"/>
        <rFont val="Meiryo UI"/>
        <family val="3"/>
        <charset val="128"/>
      </rPr>
      <t>(複数社で実務経験した場合、企業A,B,C欄に記入。４社以上の場合、OTAFFへ連絡）</t>
    </r>
    <rPh sb="0" eb="4">
      <t>ジツムケイケン</t>
    </rPh>
    <rPh sb="5" eb="6">
      <t>ツ</t>
    </rPh>
    <rPh sb="10" eb="12">
      <t>ミコ</t>
    </rPh>
    <rPh sb="15" eb="17">
      <t>キカン</t>
    </rPh>
    <rPh sb="18" eb="21">
      <t>フクスウシャ</t>
    </rPh>
    <rPh sb="22" eb="24">
      <t>ジツム</t>
    </rPh>
    <rPh sb="24" eb="26">
      <t>ケイケン</t>
    </rPh>
    <rPh sb="28" eb="30">
      <t>バアイ</t>
    </rPh>
    <rPh sb="31" eb="33">
      <t>キギョウ</t>
    </rPh>
    <rPh sb="38" eb="39">
      <t>ラン</t>
    </rPh>
    <rPh sb="40" eb="42">
      <t>キニュウ</t>
    </rPh>
    <rPh sb="44" eb="45">
      <t>シャ</t>
    </rPh>
    <rPh sb="45" eb="47">
      <t>イジョウ</t>
    </rPh>
    <rPh sb="48" eb="50">
      <t>バアイ</t>
    </rPh>
    <rPh sb="57" eb="59">
      <t>レンラク</t>
    </rPh>
    <phoneticPr fontId="1"/>
  </si>
  <si>
    <t>実務経験期間または見込まれる期間</t>
    <rPh sb="0" eb="2">
      <t>ジツム</t>
    </rPh>
    <rPh sb="2" eb="4">
      <t>ケイケン</t>
    </rPh>
    <rPh sb="4" eb="6">
      <t>キカン</t>
    </rPh>
    <rPh sb="9" eb="11">
      <t>ミコ</t>
    </rPh>
    <rPh sb="14" eb="16">
      <t>キカン</t>
    </rPh>
    <phoneticPr fontId="1"/>
  </si>
  <si>
    <t>試験予定日から予定日まで期間＋すでに積んだ期間</t>
    <rPh sb="0" eb="2">
      <t>シケン</t>
    </rPh>
    <rPh sb="2" eb="5">
      <t>ヨテイビ</t>
    </rPh>
    <rPh sb="7" eb="10">
      <t>ヨテイビ</t>
    </rPh>
    <rPh sb="12" eb="14">
      <t>キカン</t>
    </rPh>
    <rPh sb="18" eb="19">
      <t>ツ</t>
    </rPh>
    <rPh sb="21" eb="23">
      <t>キカン</t>
    </rPh>
    <phoneticPr fontId="1"/>
  </si>
  <si>
    <t>既に実務経験を積んだ期間</t>
    <phoneticPr fontId="1"/>
  </si>
  <si>
    <t>試験予定日</t>
    <rPh sb="0" eb="2">
      <t>シケン</t>
    </rPh>
    <rPh sb="2" eb="5">
      <t>ヨテイビ</t>
    </rPh>
    <phoneticPr fontId="1"/>
  </si>
  <si>
    <t>実務経験満了予定日</t>
    <rPh sb="0" eb="4">
      <t>ジツムケイケン</t>
    </rPh>
    <rPh sb="4" eb="6">
      <t>マンリョウ</t>
    </rPh>
    <rPh sb="6" eb="8">
      <t>ヨテイ</t>
    </rPh>
    <rPh sb="8" eb="9">
      <t>ビ</t>
    </rPh>
    <phoneticPr fontId="1"/>
  </si>
  <si>
    <t>実務経験満了予定日</t>
    <rPh sb="0" eb="2">
      <t>ジツム</t>
    </rPh>
    <rPh sb="2" eb="4">
      <t>ケイケン</t>
    </rPh>
    <rPh sb="4" eb="6">
      <t>マンリョウ</t>
    </rPh>
    <rPh sb="6" eb="9">
      <t>ヨテイビ</t>
    </rPh>
    <phoneticPr fontId="1"/>
  </si>
  <si>
    <t>実務経験を積むことが
見込まれる期間合計</t>
    <rPh sb="0" eb="2">
      <t>ジツム</t>
    </rPh>
    <rPh sb="2" eb="4">
      <t>ケイケン</t>
    </rPh>
    <rPh sb="5" eb="6">
      <t>ツ</t>
    </rPh>
    <rPh sb="11" eb="13">
      <t>ミコ</t>
    </rPh>
    <rPh sb="16" eb="18">
      <t>キカン</t>
    </rPh>
    <rPh sb="18" eb="20">
      <t>ゴウケイ</t>
    </rPh>
    <phoneticPr fontId="1"/>
  </si>
  <si>
    <t>上記記載事項に相違ないことを誓約します。</t>
    <rPh sb="0" eb="2">
      <t>ジョウキ</t>
    </rPh>
    <rPh sb="2" eb="4">
      <t>キサイ</t>
    </rPh>
    <rPh sb="4" eb="6">
      <t>ジコウ</t>
    </rPh>
    <rPh sb="7" eb="9">
      <t>ソウイ</t>
    </rPh>
    <rPh sb="14" eb="16">
      <t>セイヤク</t>
    </rPh>
    <phoneticPr fontId="1"/>
  </si>
  <si>
    <t>積んだ期間</t>
    <rPh sb="0" eb="1">
      <t>ツ</t>
    </rPh>
    <rPh sb="3" eb="5">
      <t>キカン</t>
    </rPh>
    <phoneticPr fontId="1"/>
  </si>
  <si>
    <t>作成日</t>
    <rPh sb="0" eb="3">
      <t>サクセイビ</t>
    </rPh>
    <phoneticPr fontId="1"/>
  </si>
  <si>
    <t>証明書作成者</t>
    <rPh sb="0" eb="3">
      <t>ショウメイショ</t>
    </rPh>
    <rPh sb="3" eb="6">
      <t>サクセイシャ</t>
    </rPh>
    <phoneticPr fontId="1"/>
  </si>
  <si>
    <t>(注)受験者が管理/指導等実務経験要件を満たした際は、改めて、管理/指導等実務経験証明書を作成し、企業マイページの該当の受験者登録のページで実務経験証明書の欄にアップロードしてください。管理/指導等実務経験証明書がアップロードされないと、試験に合格しても合格証書がダウンロードできません。</t>
    <rPh sb="1" eb="2">
      <t>チュウ</t>
    </rPh>
    <rPh sb="3" eb="6">
      <t>ジュケンシャ</t>
    </rPh>
    <rPh sb="7" eb="9">
      <t>カンリ</t>
    </rPh>
    <rPh sb="10" eb="12">
      <t>シドウ</t>
    </rPh>
    <rPh sb="12" eb="13">
      <t>トウ</t>
    </rPh>
    <rPh sb="13" eb="15">
      <t>ジツム</t>
    </rPh>
    <rPh sb="15" eb="17">
      <t>ケイケン</t>
    </rPh>
    <rPh sb="17" eb="19">
      <t>ヨウケン</t>
    </rPh>
    <rPh sb="20" eb="21">
      <t>ミ</t>
    </rPh>
    <rPh sb="24" eb="25">
      <t>サイ</t>
    </rPh>
    <rPh sb="27" eb="28">
      <t>アラタ</t>
    </rPh>
    <rPh sb="31" eb="33">
      <t>カンリ</t>
    </rPh>
    <rPh sb="34" eb="37">
      <t>シドウトウ</t>
    </rPh>
    <rPh sb="37" eb="39">
      <t>ジツム</t>
    </rPh>
    <rPh sb="39" eb="41">
      <t>ケイケン</t>
    </rPh>
    <rPh sb="41" eb="44">
      <t>ショウメイショ</t>
    </rPh>
    <rPh sb="45" eb="47">
      <t>サクセイ</t>
    </rPh>
    <rPh sb="49" eb="51">
      <t>キギョウ</t>
    </rPh>
    <rPh sb="57" eb="59">
      <t>ガイトウ</t>
    </rPh>
    <rPh sb="60" eb="63">
      <t>ジュケンシャ</t>
    </rPh>
    <rPh sb="63" eb="65">
      <t>トウロク</t>
    </rPh>
    <rPh sb="70" eb="74">
      <t>ジツムケイケン</t>
    </rPh>
    <rPh sb="74" eb="77">
      <t>ショウメイショ</t>
    </rPh>
    <rPh sb="78" eb="79">
      <t>ラン</t>
    </rPh>
    <rPh sb="119" eb="121">
      <t>シケン</t>
    </rPh>
    <rPh sb="122" eb="124">
      <t>ゴウカク</t>
    </rPh>
    <phoneticPr fontId="1"/>
  </si>
  <si>
    <t>飲食料品製造業の2号特定技能外国人に求められる管理等実務経験</t>
    <rPh sb="0" eb="4">
      <t>インショクリョウヒン</t>
    </rPh>
    <rPh sb="4" eb="7">
      <t>セイゾウギョウ</t>
    </rPh>
    <rPh sb="9" eb="10">
      <t>ゴウ</t>
    </rPh>
    <rPh sb="10" eb="14">
      <t>トクテイギノウ</t>
    </rPh>
    <rPh sb="14" eb="16">
      <t>ガイコク</t>
    </rPh>
    <rPh sb="16" eb="17">
      <t>ジン</t>
    </rPh>
    <rPh sb="18" eb="19">
      <t>モト</t>
    </rPh>
    <rPh sb="23" eb="25">
      <t>カンリ</t>
    </rPh>
    <rPh sb="25" eb="26">
      <t>トウ</t>
    </rPh>
    <rPh sb="26" eb="28">
      <t>ジツム</t>
    </rPh>
    <rPh sb="28" eb="30">
      <t>ケイケン</t>
    </rPh>
    <phoneticPr fontId="1"/>
  </si>
  <si>
    <t>外食業の2号特定技能外国人に求められる指導等実務経験</t>
    <rPh sb="0" eb="2">
      <t>ガイショク</t>
    </rPh>
    <rPh sb="2" eb="3">
      <t>ギョウ</t>
    </rPh>
    <rPh sb="5" eb="6">
      <t>ゴウ</t>
    </rPh>
    <rPh sb="6" eb="10">
      <t>トクテイギノウ</t>
    </rPh>
    <rPh sb="10" eb="12">
      <t>ガイコク</t>
    </rPh>
    <rPh sb="12" eb="13">
      <t>ジン</t>
    </rPh>
    <rPh sb="14" eb="15">
      <t>モト</t>
    </rPh>
    <rPh sb="19" eb="21">
      <t>シドウ</t>
    </rPh>
    <rPh sb="21" eb="22">
      <t>トウ</t>
    </rPh>
    <rPh sb="22" eb="24">
      <t>ジツム</t>
    </rPh>
    <rPh sb="24" eb="26">
      <t>ケイケン</t>
    </rPh>
    <phoneticPr fontId="1"/>
  </si>
  <si>
    <t>特定の分野に係る特定技能外国人受入れに関する運用要領</t>
  </si>
  <si>
    <t>-飲食料品製造業分野の基準について-</t>
    <phoneticPr fontId="1"/>
  </si>
  <si>
    <t>-外食業分野の基準について-</t>
    <rPh sb="1" eb="3">
      <t>ガイショク</t>
    </rPh>
    <phoneticPr fontId="1"/>
  </si>
  <si>
    <t>法務省・農林水産省編（令和5年8月31日一部改正）から抜粋</t>
    <rPh sb="0" eb="3">
      <t>ホウムショウ</t>
    </rPh>
    <rPh sb="4" eb="9">
      <t>ノウリンスイサンショウ</t>
    </rPh>
    <rPh sb="9" eb="10">
      <t>ヘン</t>
    </rPh>
    <rPh sb="11" eb="13">
      <t>レイワ</t>
    </rPh>
    <rPh sb="14" eb="15">
      <t>ネン</t>
    </rPh>
    <rPh sb="16" eb="17">
      <t>ガツ</t>
    </rPh>
    <rPh sb="19" eb="20">
      <t>ニチ</t>
    </rPh>
    <rPh sb="20" eb="22">
      <t>イチブ</t>
    </rPh>
    <rPh sb="22" eb="24">
      <t>カイセイ</t>
    </rPh>
    <rPh sb="27" eb="29">
      <t>バッスイ</t>
    </rPh>
    <phoneticPr fontId="1"/>
  </si>
  <si>
    <t>掲載サイト</t>
    <rPh sb="0" eb="2">
      <t>ケイサイ</t>
    </rPh>
    <phoneticPr fontId="1"/>
  </si>
  <si>
    <t>https://www.moj.go.jp/isa/content/930004952.pdf</t>
    <phoneticPr fontId="1"/>
  </si>
  <si>
    <t>https://www.moj.go.jp/isa/content/930004953.pdf</t>
    <phoneticPr fontId="1"/>
  </si>
  <si>
    <t xml:space="preserve">〇 ２号特定技能外国人として飲食料品製造業分野の業務に従事する場合には、本要領別表に記載された技能試験の合格等に加えて、飲食料品製造業分野において複数の作業員を指導しながら作業に従事し、工程を管理する者としての実務経験を２年以上有することが必要です。 
「複数の従業員を指導しながら作業に従事し」とは、２名以上の技能実習生、アルバイト従業員及び特定技能外国人等を指し、指導・監督を受ける者は日本人を含み、国籍は問いません。また、指導・監督を行う技能実習生、アルバイト従業員及び特定技能外国人等は必ずしも同一人物でなくてもよく、また職場の状況やシフトの都合等により一部の期間又は時間において、２人以上の指導・監督を行わない期間又は時間があっても差し支えありません。この場合の「指導する」とは、作業員に対し直接又は間接的に作業工程等について主導することを想定し、「工程を管理する者」とは、飲食料品製造業分野の対象業種や工場等の規模にもよりますが、事業所責任者（工場長等）が行う飲食料品製造業全般に関する管理業務を補助するものとし、例えば、担当部門長、ライン長、班長等のような役職を想定しています。 
○  なお、実務経験を客観的に証明するものとして、１号特定技能外国人を「工程を管理する者」として従事させる際は、客観的に証明する書類、例えば辞令や職務命令書等をもって、上記に例示した役職を命じ、業務に従事させてください。
○ 飲食料品製造業特定技能２号技能測定試験受験の際に、上記実務経験の有無を確
認します。
○ 飲食料品製造業分野の管理者等実務経験の経過措置に係る必要実務経験期間については、以下の算出方法により計算してください。 
 例） 改正の日時点で飲食料品製造業分野の１号特定技能外国人としての在留期間（再入国出国期間を含む。）が「３年20日」となり、運用要領改正の翌日から特定技能１号の在留期間の上限の日までの残日数が、「１年11か月と10日（23か月と10日）」の場合、実務経験は、そこから６か月を減じた「１年５か月と10日（17か月と10日）以上」必要です。 </t>
    <phoneticPr fontId="1"/>
  </si>
  <si>
    <t xml:space="preserve">○ ２号特定技能外国人として外食業分野の業務に従事する場合には、本要領別表に記載された技能試験及び日本語能力試験の合格に加えて、食品衛生法の営業許可を受けた飲食店において、複数のアルバイト従業員や特定技能外国人等を指導・監督しながら接客を含む作業に従事し、店舗管理を補助する者（副店長、サブマネージャー等）としての、２年間の実務経験（ただし、当該経験を終えてから、別途農林水産大臣が定める期間を経過していないも
のに限る。）が必要です。 
「複数のアルバイト従業員や特定技能外国人等を指導・監督」とは、２名以上のアルバイト従業員や特定技能外国人等を指導・監督することを指し、指導・監督を受ける者の国籍、在留資格、職責等は問いません。また職場の状況やシフトの都合等により、常時２名以上いる体制でなくとも差し支えありません。  
この場合の「店舗管理を補助する者」とは、店長や事業所責任者が行う店舗管理（衛生管理全般、求人・雇用に関する事務、顧客情報の管理、会計事務管理、食材・消耗品・備品の補充・発注・数量管理等）の業務を補助するものとし、例えば、副店長、サブマネージャー、サブリーダー、サブチーフ、班長、担当部門長、事業所副責任者等のような役職が想定されますが、店長、事業所責任者などとして、店舗管理に従事することも含みます。 
〇 ２年間の実務経験については、当該経験を終えてから、基本的に５年を想定していますが、10年を超えないものに限ります。 
○ 外食業特定技能２号技能測定試験受験の際に、上記実務経験の有無を確認します。
○ 外食業分野の指導等実務経験の経過措置に係る必要実務経験期間については、以下の算出方法により計算してください。 
例）改正の日時点で外食業分野の１号特定技能外国人としての在留期間（再入国期間を含む）が「３年と２０日」となり、運用要領改正の翌日から特定技能１号の在留期間の上限の日までの残日数が、「１年11か月と10日（23か月と10日）」の場合、実務経験は、そこから６か月を減じた「1年5か月と10日（17か月と10日）以上」必要です。 </t>
    <phoneticPr fontId="1"/>
  </si>
  <si>
    <t>担当部署</t>
    <rPh sb="0" eb="2">
      <t>タントウ</t>
    </rPh>
    <rPh sb="2" eb="4">
      <t>ブショ</t>
    </rPh>
    <phoneticPr fontId="1"/>
  </si>
  <si>
    <t xml:space="preserve">農林水産省大臣官房新事業・食品産業部食品製造課 </t>
  </si>
  <si>
    <t xml:space="preserve">農林水産省大臣官房新事業・食品産業部外食・食文化課 </t>
  </si>
  <si>
    <t xml:space="preserve">〒100-8950 東京都千代田区霞が関１－２－１ </t>
  </si>
  <si>
    <t>TEL 03(6744)2397</t>
  </si>
  <si>
    <t xml:space="preserve">TEL 03(6744)2053 </t>
    <phoneticPr fontId="1"/>
  </si>
  <si>
    <r>
      <t>※</t>
    </r>
    <r>
      <rPr>
        <b/>
        <sz val="12"/>
        <color theme="0"/>
        <rFont val="Meiryo UI"/>
        <family val="3"/>
        <charset val="128"/>
      </rPr>
      <t>管理等実務経験または指導等実務経験（以下、「管理/指導等実務経験」）の要件を満たすか否かを判定します。</t>
    </r>
    <r>
      <rPr>
        <b/>
        <sz val="12"/>
        <color rgb="FF00B0F0"/>
        <rFont val="Meiryo UI"/>
        <family val="3"/>
        <charset val="128"/>
      </rPr>
      <t>水色部分を記入</t>
    </r>
    <r>
      <rPr>
        <b/>
        <sz val="12"/>
        <color theme="0"/>
        <rFont val="Meiryo UI"/>
        <family val="3"/>
        <charset val="128"/>
      </rPr>
      <t>ください。
　　</t>
    </r>
    <r>
      <rPr>
        <b/>
        <sz val="12"/>
        <color rgb="FFFFFF00"/>
        <rFont val="Meiryo UI"/>
        <family val="3"/>
        <charset val="128"/>
      </rPr>
      <t>黄色部分は自動入力・計算</t>
    </r>
    <r>
      <rPr>
        <b/>
        <sz val="12"/>
        <color theme="0"/>
        <rFont val="Meiryo UI"/>
        <family val="3"/>
        <charset val="128"/>
      </rPr>
      <t>されます。
①　試験予定日の前日までに要件を満たす場合は、シート【B】を開いて、実務経験証明書の</t>
    </r>
    <r>
      <rPr>
        <b/>
        <sz val="12"/>
        <color rgb="FF00B0F0"/>
        <rFont val="Meiryo UI"/>
        <family val="3"/>
        <charset val="128"/>
      </rPr>
      <t>水色部分を記入</t>
    </r>
    <r>
      <rPr>
        <b/>
        <sz val="12"/>
        <color theme="0"/>
        <rFont val="Meiryo UI"/>
        <family val="3"/>
        <charset val="128"/>
      </rPr>
      <t xml:space="preserve">し、企業マイページの該当受験者の受験者登録のページの
　　 </t>
    </r>
    <r>
      <rPr>
        <b/>
        <sz val="12"/>
        <color rgb="FFFF0000"/>
        <rFont val="Meiryo UI"/>
        <family val="3"/>
        <charset val="128"/>
      </rPr>
      <t>「実務経験を証明する書類」のところ</t>
    </r>
    <r>
      <rPr>
        <b/>
        <sz val="12"/>
        <color theme="0"/>
        <rFont val="Meiryo UI"/>
        <family val="3"/>
        <charset val="128"/>
      </rPr>
      <t>に、この</t>
    </r>
    <r>
      <rPr>
        <b/>
        <sz val="12"/>
        <color rgb="FFFF0000"/>
        <rFont val="Meiryo UI"/>
        <family val="3"/>
        <charset val="128"/>
      </rPr>
      <t>エクセルファイルのまま</t>
    </r>
    <r>
      <rPr>
        <b/>
        <sz val="12"/>
        <color theme="0"/>
        <rFont val="Meiryo UI"/>
        <family val="3"/>
        <charset val="128"/>
      </rPr>
      <t>アップロードしてください。
②　試験予定日以降、6カ月以内に要件を満たす見込の場合は、シート【C】の実務経験に係る誓約書の</t>
    </r>
    <r>
      <rPr>
        <b/>
        <sz val="12"/>
        <color rgb="FF00B0F0"/>
        <rFont val="Meiryo UI"/>
        <family val="3"/>
        <charset val="128"/>
      </rPr>
      <t>水色部分を記入</t>
    </r>
    <r>
      <rPr>
        <b/>
        <sz val="12"/>
        <color theme="0"/>
        <rFont val="Meiryo UI"/>
        <family val="3"/>
        <charset val="128"/>
      </rPr>
      <t>し、企業マイページの該当受験者の受験者登録
　　 のページの</t>
    </r>
    <r>
      <rPr>
        <b/>
        <sz val="12"/>
        <color rgb="FFFF0000"/>
        <rFont val="Meiryo UI"/>
        <family val="3"/>
        <charset val="128"/>
      </rPr>
      <t>「実務経験を証明する書類」のところ</t>
    </r>
    <r>
      <rPr>
        <b/>
        <sz val="12"/>
        <color theme="0"/>
        <rFont val="Meiryo UI"/>
        <family val="3"/>
        <charset val="128"/>
      </rPr>
      <t>に、この</t>
    </r>
    <r>
      <rPr>
        <b/>
        <sz val="12"/>
        <color rgb="FFFF0000"/>
        <rFont val="Meiryo UI"/>
        <family val="3"/>
        <charset val="128"/>
      </rPr>
      <t>エクセルファイルのまま</t>
    </r>
    <r>
      <rPr>
        <b/>
        <sz val="12"/>
        <color theme="0"/>
        <rFont val="Meiryo UI"/>
        <family val="3"/>
        <charset val="128"/>
      </rPr>
      <t>アップロードしてください。
③　①または②のいずれにも該当しない場合は、試験の申込ができません。</t>
    </r>
    <rPh sb="1" eb="3">
      <t>カンリ</t>
    </rPh>
    <rPh sb="4" eb="8">
      <t>ジツムケイケン</t>
    </rPh>
    <rPh sb="11" eb="14">
      <t>シドウトウ</t>
    </rPh>
    <rPh sb="14" eb="18">
      <t>ジツムケイケン</t>
    </rPh>
    <rPh sb="19" eb="21">
      <t>イカ</t>
    </rPh>
    <rPh sb="23" eb="25">
      <t>カンリ</t>
    </rPh>
    <rPh sb="26" eb="28">
      <t>シドウ</t>
    </rPh>
    <rPh sb="28" eb="29">
      <t>トウ</t>
    </rPh>
    <rPh sb="29" eb="33">
      <t>ジツムケイケン</t>
    </rPh>
    <rPh sb="36" eb="38">
      <t>ヨウケン</t>
    </rPh>
    <rPh sb="39" eb="40">
      <t>ミ</t>
    </rPh>
    <rPh sb="43" eb="44">
      <t>イナ</t>
    </rPh>
    <rPh sb="46" eb="48">
      <t>ハンテイ</t>
    </rPh>
    <rPh sb="52" eb="54">
      <t>ミズイロ</t>
    </rPh>
    <rPh sb="54" eb="56">
      <t>ブブン</t>
    </rPh>
    <rPh sb="57" eb="59">
      <t>キニュウ</t>
    </rPh>
    <rPh sb="67" eb="69">
      <t>キイロ</t>
    </rPh>
    <rPh sb="69" eb="71">
      <t>ブブン</t>
    </rPh>
    <rPh sb="72" eb="74">
      <t>ジドウ</t>
    </rPh>
    <rPh sb="74" eb="76">
      <t>ニュウリョク</t>
    </rPh>
    <rPh sb="77" eb="79">
      <t>ケイサン</t>
    </rPh>
    <rPh sb="87" eb="89">
      <t>シケン</t>
    </rPh>
    <rPh sb="89" eb="91">
      <t>ヨテイ</t>
    </rPh>
    <rPh sb="91" eb="92">
      <t>ビ</t>
    </rPh>
    <rPh sb="93" eb="95">
      <t>ゼンジツ</t>
    </rPh>
    <rPh sb="98" eb="100">
      <t>ヨウケン</t>
    </rPh>
    <rPh sb="101" eb="102">
      <t>ミ</t>
    </rPh>
    <rPh sb="104" eb="106">
      <t>バアイ</t>
    </rPh>
    <rPh sb="115" eb="116">
      <t>ヒラ</t>
    </rPh>
    <rPh sb="119" eb="123">
      <t>ジツムケイケン</t>
    </rPh>
    <rPh sb="123" eb="126">
      <t>ショウメイショ</t>
    </rPh>
    <rPh sb="136" eb="138">
      <t>キギョウ</t>
    </rPh>
    <rPh sb="144" eb="146">
      <t>ガイトウ</t>
    </rPh>
    <rPh sb="146" eb="149">
      <t>ジュケンシャ</t>
    </rPh>
    <rPh sb="150" eb="153">
      <t>ジュケンシャ</t>
    </rPh>
    <rPh sb="153" eb="155">
      <t>トウロク</t>
    </rPh>
    <rPh sb="165" eb="169">
      <t>ジツムケイケン</t>
    </rPh>
    <rPh sb="170" eb="172">
      <t>ショウメイ</t>
    </rPh>
    <rPh sb="174" eb="176">
      <t>ショルイ</t>
    </rPh>
    <rPh sb="212" eb="214">
      <t>シケン</t>
    </rPh>
    <rPh sb="214" eb="216">
      <t>ヨテイ</t>
    </rPh>
    <rPh sb="216" eb="217">
      <t>ビ</t>
    </rPh>
    <rPh sb="217" eb="219">
      <t>イコウ</t>
    </rPh>
    <rPh sb="222" eb="223">
      <t>ガツ</t>
    </rPh>
    <rPh sb="223" eb="225">
      <t>イナイ</t>
    </rPh>
    <rPh sb="226" eb="228">
      <t>ヨウケン</t>
    </rPh>
    <rPh sb="229" eb="230">
      <t>ミ</t>
    </rPh>
    <rPh sb="232" eb="234">
      <t>ミコミ</t>
    </rPh>
    <rPh sb="235" eb="237">
      <t>バアイ</t>
    </rPh>
    <rPh sb="246" eb="250">
      <t>ジツムケイケン</t>
    </rPh>
    <rPh sb="251" eb="252">
      <t>カカワ</t>
    </rPh>
    <rPh sb="253" eb="256">
      <t>セイヤクショ</t>
    </rPh>
    <rPh sb="266" eb="268">
      <t>キギョウ</t>
    </rPh>
    <rPh sb="274" eb="276">
      <t>ガイトウ</t>
    </rPh>
    <rPh sb="276" eb="279">
      <t>ジュケンシャ</t>
    </rPh>
    <rPh sb="280" eb="283">
      <t>ジュケンシャ</t>
    </rPh>
    <rPh sb="283" eb="285">
      <t>トウロク</t>
    </rPh>
    <rPh sb="353" eb="355">
      <t>ガイトウ</t>
    </rPh>
    <rPh sb="358" eb="360">
      <t>バアイ</t>
    </rPh>
    <rPh sb="362" eb="364">
      <t>シケン</t>
    </rPh>
    <rPh sb="365" eb="367">
      <t>モウシコミ</t>
    </rPh>
    <phoneticPr fontId="1"/>
  </si>
  <si>
    <r>
      <t>管理/指導等実務経験を行なっている際の業務内容</t>
    </r>
    <r>
      <rPr>
        <sz val="10"/>
        <color theme="1"/>
        <rFont val="Meiryo UI"/>
        <family val="3"/>
        <charset val="128"/>
      </rPr>
      <t>(作業の内容だけでなく、どういう管理または指導業務（部下指導等）を行っているかについてもわかるように記載してください。）</t>
    </r>
    <rPh sb="3" eb="5">
      <t>シドウ</t>
    </rPh>
    <phoneticPr fontId="1"/>
  </si>
  <si>
    <r>
      <t>管理/指導等実務経験を行なっている際の業務内容</t>
    </r>
    <r>
      <rPr>
        <sz val="10"/>
        <color theme="1"/>
        <rFont val="Meiryo UI"/>
        <family val="3"/>
        <charset val="128"/>
      </rPr>
      <t>(作業の内容だけでなく、どういう管理または指導業務（部下指導等）を行っているかについてもわかるように記載してください。）</t>
    </r>
    <phoneticPr fontId="1"/>
  </si>
  <si>
    <r>
      <rPr>
        <sz val="11"/>
        <color theme="0"/>
        <rFont val="Meiryo UI"/>
        <family val="3"/>
        <charset val="128"/>
      </rPr>
      <t>【A】実務経験要件判定シートの入力結果が反映されています。【A】のシートがまだ未入力の場合は、先に【A】にシートから入力してください。
下の</t>
    </r>
    <r>
      <rPr>
        <b/>
        <sz val="11"/>
        <color rgb="FF00B0F0"/>
        <rFont val="Meiryo UI"/>
        <family val="3"/>
        <charset val="128"/>
      </rPr>
      <t>水色のセ</t>
    </r>
    <r>
      <rPr>
        <sz val="11"/>
        <color rgb="FF00B0F0"/>
        <rFont val="Meiryo UI"/>
        <family val="3"/>
        <charset val="128"/>
      </rPr>
      <t>ル</t>
    </r>
    <r>
      <rPr>
        <sz val="11"/>
        <color theme="0"/>
        <rFont val="Meiryo UI"/>
        <family val="3"/>
        <charset val="128"/>
      </rPr>
      <t>を入力して、実務経験証明書を完成させ、企業マイページの該当受験者の受験者登録のページの</t>
    </r>
    <r>
      <rPr>
        <sz val="11"/>
        <color rgb="FFFF0000"/>
        <rFont val="Meiryo UI"/>
        <family val="3"/>
        <charset val="128"/>
      </rPr>
      <t>「実務経験を証明する書類」のところに、このエクセルファイルのままアップロードしてください。</t>
    </r>
    <rPh sb="3" eb="7">
      <t>ジツムケイケン</t>
    </rPh>
    <rPh sb="7" eb="9">
      <t>ヨウケン</t>
    </rPh>
    <rPh sb="9" eb="11">
      <t>ハンテイ</t>
    </rPh>
    <rPh sb="15" eb="17">
      <t>ニュウリョク</t>
    </rPh>
    <rPh sb="17" eb="19">
      <t>ケッカ</t>
    </rPh>
    <rPh sb="20" eb="22">
      <t>ハンエイ</t>
    </rPh>
    <rPh sb="39" eb="42">
      <t>ミニュウリョク</t>
    </rPh>
    <rPh sb="43" eb="45">
      <t>バアイ</t>
    </rPh>
    <rPh sb="47" eb="48">
      <t>サキ</t>
    </rPh>
    <rPh sb="58" eb="60">
      <t>ニュウリョク</t>
    </rPh>
    <rPh sb="68" eb="69">
      <t>シタ</t>
    </rPh>
    <rPh sb="70" eb="72">
      <t>ミズイロ</t>
    </rPh>
    <rPh sb="76" eb="78">
      <t>ニュウリョク</t>
    </rPh>
    <rPh sb="81" eb="88">
      <t>ジツムケイケンショウメイショ</t>
    </rPh>
    <rPh sb="89" eb="91">
      <t>カンセイ</t>
    </rPh>
    <phoneticPr fontId="1"/>
  </si>
  <si>
    <r>
      <rPr>
        <sz val="11"/>
        <color theme="0"/>
        <rFont val="Meiryo UI"/>
        <family val="3"/>
        <charset val="128"/>
      </rPr>
      <t>【A】実務経験要件判定シートの入力結果が反映されています。【A】のシートが未入力の場合は、先に【A】にシートから入力してください。
下の</t>
    </r>
    <r>
      <rPr>
        <b/>
        <sz val="11"/>
        <color rgb="FF00B0F0"/>
        <rFont val="Meiryo UI"/>
        <family val="3"/>
        <charset val="128"/>
      </rPr>
      <t>水色のセル</t>
    </r>
    <r>
      <rPr>
        <sz val="11"/>
        <color theme="0"/>
        <rFont val="Meiryo UI"/>
        <family val="3"/>
        <charset val="128"/>
      </rPr>
      <t>を入力して、この誓約書を完成させ、企業マイページの該当受験者の受験者登録のページの</t>
    </r>
    <r>
      <rPr>
        <sz val="11"/>
        <color rgb="FFFF0000"/>
        <rFont val="Meiryo UI"/>
        <family val="3"/>
        <charset val="128"/>
      </rPr>
      <t>「実務経験を証明する書類」のところに、このエクセルファイルのままアップロードしてください。</t>
    </r>
    <rPh sb="66" eb="67">
      <t>シタ</t>
    </rPh>
    <rPh sb="68" eb="70">
      <t>ミズイロ</t>
    </rPh>
    <rPh sb="74" eb="76">
      <t>ニュウリョク</t>
    </rPh>
    <rPh sb="81" eb="84">
      <t>セイヤクショ</t>
    </rPh>
    <rPh sb="85" eb="87">
      <t>カンセイ</t>
    </rPh>
    <phoneticPr fontId="1"/>
  </si>
  <si>
    <t>【特定技能1号の人】④判定で試験予定日の前日までに2年の管理/指導等実務経験要件を満たない、かつ⑤の条件a)～b)のいずれかを満たさない人</t>
    <rPh sb="1" eb="3">
      <t>トクテイ</t>
    </rPh>
    <rPh sb="3" eb="5">
      <t>ギノウ</t>
    </rPh>
    <rPh sb="6" eb="7">
      <t>ゴウ</t>
    </rPh>
    <rPh sb="8" eb="9">
      <t>ヒト</t>
    </rPh>
    <rPh sb="16" eb="18">
      <t>ヨテイ</t>
    </rPh>
    <rPh sb="50" eb="52">
      <t>ジョウケン</t>
    </rPh>
    <rPh sb="63" eb="64">
      <t>ミ</t>
    </rPh>
    <rPh sb="68" eb="69">
      <t>ヒト</t>
    </rPh>
    <phoneticPr fontId="1"/>
  </si>
  <si>
    <t>企業名</t>
    <rPh sb="0" eb="2">
      <t>キギョウ</t>
    </rPh>
    <rPh sb="2" eb="3">
      <t>メイ</t>
    </rPh>
    <phoneticPr fontId="1"/>
  </si>
  <si>
    <r>
      <t>下記の管理/指導等実務経験期間に、</t>
    </r>
    <r>
      <rPr>
        <b/>
        <sz val="12"/>
        <color theme="1"/>
        <rFont val="Meiryo UI"/>
        <family val="3"/>
        <charset val="128"/>
      </rPr>
      <t>技能実習及び次の就労不可の在留資格</t>
    </r>
    <r>
      <rPr>
        <sz val="12"/>
        <color theme="1"/>
        <rFont val="Meiryo UI"/>
        <family val="3"/>
        <charset val="128"/>
      </rPr>
      <t xml:space="preserve">の期間が含まれていない場合はチェックを入れて下さい。
</t>
    </r>
    <r>
      <rPr>
        <b/>
        <sz val="12"/>
        <color theme="1"/>
        <rFont val="Meiryo UI"/>
        <family val="3"/>
        <charset val="128"/>
      </rPr>
      <t xml:space="preserve">   　　　　　　　　　　　　　留学、文化活動、短期滞在、研修、家族滞在
　　</t>
    </r>
    <r>
      <rPr>
        <sz val="12"/>
        <color theme="1"/>
        <rFont val="Meiryo UI"/>
        <family val="3"/>
        <charset val="128"/>
      </rPr>
      <t xml:space="preserve">  (注　技能実習及びこれらの在留資格での従事期間は、管理等実務経験期間にカウントできません）
</t>
    </r>
    <r>
      <rPr>
        <sz val="12"/>
        <color rgb="FFFF0000"/>
        <rFont val="Meiryo UI"/>
        <family val="3"/>
        <charset val="128"/>
      </rPr>
      <t>！</t>
    </r>
    <r>
      <rPr>
        <b/>
        <sz val="12"/>
        <color rgb="FFFF0000"/>
        <rFont val="Meiryo UI"/>
        <family val="3"/>
        <charset val="128"/>
      </rPr>
      <t>チェックボックスに✔印が無い場合、OTAFFは本申請を審査せず、申請者に差し戻しします。</t>
    </r>
    <rPh sb="17" eb="19">
      <t>ギノウ</t>
    </rPh>
    <rPh sb="19" eb="21">
      <t>ジッシュウ</t>
    </rPh>
    <rPh sb="21" eb="22">
      <t>オヨ</t>
    </rPh>
    <rPh sb="25" eb="27">
      <t>シュウロウ</t>
    </rPh>
    <rPh sb="27" eb="29">
      <t>フカ</t>
    </rPh>
    <rPh sb="95" eb="97">
      <t>タイザイ</t>
    </rPh>
    <rPh sb="105" eb="109">
      <t>ギノウジッシュウ</t>
    </rPh>
    <rPh sb="109" eb="110">
      <t>オヨ</t>
    </rPh>
    <rPh sb="121" eb="123">
      <t>ジュウジ</t>
    </rPh>
    <rPh sb="127" eb="130">
      <t>カンリトウ</t>
    </rPh>
    <phoneticPr fontId="1"/>
  </si>
  <si>
    <r>
      <t>・</t>
    </r>
    <r>
      <rPr>
        <sz val="12"/>
        <color rgb="FFFF0000"/>
        <rFont val="Meiryo UI"/>
        <family val="3"/>
        <charset val="128"/>
      </rPr>
      <t>指定できるのは、試験日から６ヶ月以内です。</t>
    </r>
    <r>
      <rPr>
        <sz val="12"/>
        <color theme="1"/>
        <rFont val="Meiryo UI"/>
        <family val="3"/>
        <charset val="128"/>
      </rPr>
      <t xml:space="preserve">
・記入形式：YYYY年MM月DD日→YYYY/MM/DD
・c)が2年以上になるように入力してください。　
・特定技能1号で、かつ、経過措置が適用になる人は、c)が【A】のシートの「経過措
　置適用後の必要な実務経験期間」 以上となるように入力してください。</t>
    </r>
    <rPh sb="1" eb="3">
      <t>シテイ</t>
    </rPh>
    <rPh sb="9" eb="12">
      <t>シケンビ</t>
    </rPh>
    <rPh sb="16" eb="17">
      <t>ゲツ</t>
    </rPh>
    <rPh sb="17" eb="19">
      <t>イナイ</t>
    </rPh>
    <rPh sb="57" eb="60">
      <t>ネンイジョウ</t>
    </rPh>
    <rPh sb="66" eb="68">
      <t>ニュウリョク</t>
    </rPh>
    <rPh sb="78" eb="82">
      <t>トクテイギノウ</t>
    </rPh>
    <rPh sb="83" eb="84">
      <t>ゴウ</t>
    </rPh>
    <rPh sb="89" eb="93">
      <t>ケイカソチ</t>
    </rPh>
    <rPh sb="94" eb="96">
      <t>テキヨウ</t>
    </rPh>
    <rPh sb="99" eb="100">
      <t>ヒト</t>
    </rPh>
    <rPh sb="120" eb="123">
      <t>テキヨウゴ</t>
    </rPh>
    <rPh sb="124" eb="126">
      <t>ヒツヨウ</t>
    </rPh>
    <rPh sb="127" eb="133">
      <t>ジツムケイケンキカン</t>
    </rPh>
    <rPh sb="135" eb="137">
      <t>イジョウ</t>
    </rPh>
    <rPh sb="143" eb="145">
      <t>ニュウリョク</t>
    </rPh>
    <phoneticPr fontId="1"/>
  </si>
  <si>
    <t>指導、監督している部下の人数：　　　　人
業務内容：</t>
    <rPh sb="0" eb="2">
      <t>シドウ</t>
    </rPh>
    <rPh sb="3" eb="5">
      <t>カントク</t>
    </rPh>
    <rPh sb="9" eb="11">
      <t>ブカ</t>
    </rPh>
    <rPh sb="12" eb="14">
      <t>ニンズウ</t>
    </rPh>
    <rPh sb="19" eb="20">
      <t>ニン</t>
    </rPh>
    <rPh sb="21" eb="23">
      <t>ギョウム</t>
    </rPh>
    <rPh sb="23" eb="25">
      <t>ナイヨウ</t>
    </rPh>
    <phoneticPr fontId="1"/>
  </si>
  <si>
    <t>指導、監督している部下の人数：　　　　人
業務内容：</t>
    <phoneticPr fontId="1"/>
  </si>
  <si>
    <r>
      <t>④判定で、管理/指導等実務経験の期間が不足となった場合、</t>
    </r>
    <r>
      <rPr>
        <b/>
        <sz val="12"/>
        <color rgb="FFFF0000"/>
        <rFont val="Meiryo UI"/>
        <family val="3"/>
        <charset val="128"/>
      </rPr>
      <t>特定技能1号の人のみ</t>
    </r>
    <r>
      <rPr>
        <b/>
        <sz val="12"/>
        <rFont val="Meiryo UI"/>
        <family val="3"/>
        <charset val="128"/>
      </rPr>
      <t xml:space="preserve">、この⑤「経過措置による受験可否判定a,b」を確認してください。
</t>
    </r>
    <r>
      <rPr>
        <sz val="12"/>
        <rFont val="Meiryo UI"/>
        <family val="3"/>
        <charset val="128"/>
      </rPr>
      <t>管理等実務経験期間が2年を満たさず不足してる人でも、在留資格が特定技能１号の人で、</t>
    </r>
    <r>
      <rPr>
        <b/>
        <sz val="12"/>
        <rFont val="Meiryo UI"/>
        <family val="3"/>
        <charset val="128"/>
      </rPr>
      <t>条件a),b)の全てに該当する人</t>
    </r>
    <r>
      <rPr>
        <sz val="12"/>
        <rFont val="Meiryo UI"/>
        <family val="3"/>
        <charset val="128"/>
      </rPr>
      <t>は、実務経験期間に関する経過措置が適応され、受験申請が可能となります。</t>
    </r>
    <rPh sb="8" eb="10">
      <t>シドウ</t>
    </rPh>
    <rPh sb="16" eb="18">
      <t>キカン</t>
    </rPh>
    <rPh sb="28" eb="30">
      <t>トクテイ</t>
    </rPh>
    <rPh sb="30" eb="32">
      <t>ギノウ</t>
    </rPh>
    <rPh sb="33" eb="34">
      <t>ゴウ</t>
    </rPh>
    <rPh sb="35" eb="36">
      <t>ヒト</t>
    </rPh>
    <rPh sb="43" eb="47">
      <t>ケイカソチ</t>
    </rPh>
    <rPh sb="50" eb="54">
      <t>ジュケンカヒ</t>
    </rPh>
    <rPh sb="54" eb="56">
      <t>ハンテイ</t>
    </rPh>
    <rPh sb="61" eb="63">
      <t>カクニン</t>
    </rPh>
    <rPh sb="82" eb="83">
      <t>ネン</t>
    </rPh>
    <rPh sb="84" eb="85">
      <t>ミ</t>
    </rPh>
    <rPh sb="120" eb="121">
      <t>スベ</t>
    </rPh>
    <phoneticPr fontId="1"/>
  </si>
  <si>
    <t>④受験可否
判定</t>
    <rPh sb="1" eb="3">
      <t>ジュケン</t>
    </rPh>
    <rPh sb="3" eb="5">
      <t>カヒ</t>
    </rPh>
    <rPh sb="6" eb="8">
      <t>ハンテイ</t>
    </rPh>
    <phoneticPr fontId="1"/>
  </si>
  <si>
    <t>⑤a
経過措置による受験可否判定a</t>
    <phoneticPr fontId="1"/>
  </si>
  <si>
    <t>⑤b
経過措置による受験可否判定b</t>
    <phoneticPr fontId="1"/>
  </si>
  <si>
    <r>
      <rPr>
        <b/>
        <sz val="12"/>
        <color theme="1"/>
        <rFont val="Meiryo UI"/>
        <family val="3"/>
        <charset val="128"/>
      </rPr>
      <t>条件a)</t>
    </r>
    <r>
      <rPr>
        <sz val="12"/>
        <color theme="1"/>
        <rFont val="Meiryo UI"/>
        <family val="3"/>
        <charset val="128"/>
      </rPr>
      <t>2023年6月9日時点で受験する分野での在留期間が、既に</t>
    </r>
    <r>
      <rPr>
        <b/>
        <sz val="12"/>
        <color theme="1"/>
        <rFont val="Meiryo UI"/>
        <family val="3"/>
        <charset val="128"/>
      </rPr>
      <t>2年6ヶ月以上経過</t>
    </r>
    <r>
      <rPr>
        <sz val="12"/>
        <color theme="1"/>
        <rFont val="Meiryo UI"/>
        <family val="3"/>
        <charset val="128"/>
      </rPr>
      <t>していること
　　　　　（※2023年6月9日時点で受験する分野での在留期間が2年6ヶ月ちょうどの場合、判定が"経過措置の条件に該当せず"と表示されますが、
　　　　　　　実際には条件aに該当します。）</t>
    </r>
    <rPh sb="0" eb="2">
      <t>ジョウケン</t>
    </rPh>
    <rPh sb="8" eb="9">
      <t>ネン</t>
    </rPh>
    <rPh sb="10" eb="11">
      <t>ガツ</t>
    </rPh>
    <rPh sb="12" eb="13">
      <t>ヒ</t>
    </rPh>
    <rPh sb="13" eb="15">
      <t>ジテン</t>
    </rPh>
    <rPh sb="16" eb="18">
      <t>ジュケン</t>
    </rPh>
    <rPh sb="20" eb="22">
      <t>ブンヤ</t>
    </rPh>
    <rPh sb="24" eb="26">
      <t>ザイリュウ</t>
    </rPh>
    <rPh sb="26" eb="28">
      <t>キカン</t>
    </rPh>
    <rPh sb="30" eb="31">
      <t>スデ</t>
    </rPh>
    <rPh sb="33" eb="34">
      <t>ネン</t>
    </rPh>
    <rPh sb="36" eb="37">
      <t>ゲツ</t>
    </rPh>
    <rPh sb="37" eb="39">
      <t>イジョウ</t>
    </rPh>
    <rPh sb="39" eb="41">
      <t>ケイカ</t>
    </rPh>
    <rPh sb="81" eb="82">
      <t>ネン</t>
    </rPh>
    <rPh sb="84" eb="85">
      <t>ゲツ</t>
    </rPh>
    <rPh sb="90" eb="92">
      <t>バアイ</t>
    </rPh>
    <rPh sb="93" eb="95">
      <t>ハンテイ</t>
    </rPh>
    <rPh sb="111" eb="113">
      <t>ヒョウジ</t>
    </rPh>
    <rPh sb="127" eb="129">
      <t>ジッサイ</t>
    </rPh>
    <phoneticPr fontId="1"/>
  </si>
  <si>
    <t>名        　　前（アルファベットで入力）</t>
    <rPh sb="0" eb="1">
      <t>メイ</t>
    </rPh>
    <rPh sb="11" eb="12">
      <t>マエ</t>
    </rPh>
    <rPh sb="21" eb="23">
      <t>ニュウリョク</t>
    </rPh>
    <phoneticPr fontId="1"/>
  </si>
  <si>
    <r>
      <rPr>
        <b/>
        <sz val="12"/>
        <color theme="1"/>
        <rFont val="Meiryo UI"/>
        <family val="3"/>
        <charset val="128"/>
      </rPr>
      <t>（注５）</t>
    </r>
    <r>
      <rPr>
        <sz val="12"/>
        <color theme="1"/>
        <rFont val="Meiryo UI"/>
        <family val="3"/>
        <charset val="128"/>
      </rPr>
      <t>b)管理/指導等実務経験終了日は、受験予定日の前日まで指定可能です。記入時点で、管理/指導等実務に従事中の場合は、
　　　　　　試験予定日の前日の日付を入力してください。以下、企業B,C欄も同様です。
             但し、実務経験満了予定者が実務経験を終了した場合は、実務経験終了日を記入して下さい。</t>
    </r>
    <rPh sb="38" eb="42">
      <t>キニュウジテン</t>
    </rPh>
    <rPh sb="44" eb="46">
      <t>カンリ</t>
    </rPh>
    <rPh sb="47" eb="49">
      <t>シドウ</t>
    </rPh>
    <rPh sb="49" eb="50">
      <t>トウ</t>
    </rPh>
    <rPh sb="50" eb="52">
      <t>ジツム</t>
    </rPh>
    <rPh sb="53" eb="55">
      <t>ジュウジ</t>
    </rPh>
    <rPh sb="55" eb="56">
      <t>チュウ</t>
    </rPh>
    <rPh sb="57" eb="59">
      <t>バアイ</t>
    </rPh>
    <rPh sb="68" eb="70">
      <t>シケン</t>
    </rPh>
    <rPh sb="70" eb="72">
      <t>ヨテイ</t>
    </rPh>
    <rPh sb="72" eb="73">
      <t>ビ</t>
    </rPh>
    <rPh sb="74" eb="76">
      <t>ゼンジツ</t>
    </rPh>
    <rPh sb="77" eb="79">
      <t>ヒヅケ</t>
    </rPh>
    <rPh sb="80" eb="82">
      <t>ニュウリョク</t>
    </rPh>
    <rPh sb="118" eb="119">
      <t>タダ</t>
    </rPh>
    <rPh sb="121" eb="125">
      <t>ジツムケイケン</t>
    </rPh>
    <rPh sb="125" eb="127">
      <t>マンリョウ</t>
    </rPh>
    <rPh sb="127" eb="129">
      <t>ヨテイ</t>
    </rPh>
    <rPh sb="129" eb="130">
      <t>シャ</t>
    </rPh>
    <rPh sb="131" eb="133">
      <t>ジツム</t>
    </rPh>
    <rPh sb="133" eb="135">
      <t>ケイケン</t>
    </rPh>
    <rPh sb="136" eb="138">
      <t>シュウリョウ</t>
    </rPh>
    <rPh sb="140" eb="142">
      <t>バアイ</t>
    </rPh>
    <rPh sb="144" eb="146">
      <t>ジツム</t>
    </rPh>
    <rPh sb="146" eb="148">
      <t>ケイケン</t>
    </rPh>
    <rPh sb="148" eb="151">
      <t>シュウリョウビ</t>
    </rPh>
    <rPh sb="152" eb="154">
      <t>キニュウ</t>
    </rPh>
    <rPh sb="156" eb="157">
      <t>クダ</t>
    </rPh>
    <phoneticPr fontId="1"/>
  </si>
  <si>
    <t>管理/指導等実務経験
開始日（注３、注４）</t>
    <rPh sb="0" eb="2">
      <t>カンリ</t>
    </rPh>
    <rPh sb="3" eb="5">
      <t>シドウ</t>
    </rPh>
    <rPh sb="5" eb="6">
      <t>ナド</t>
    </rPh>
    <rPh sb="6" eb="8">
      <t>ジツム</t>
    </rPh>
    <rPh sb="8" eb="10">
      <t>ケイケン</t>
    </rPh>
    <rPh sb="11" eb="14">
      <t>カイシビ</t>
    </rPh>
    <rPh sb="15" eb="16">
      <t>チュウ</t>
    </rPh>
    <rPh sb="18" eb="19">
      <t>チュウ</t>
    </rPh>
    <phoneticPr fontId="1"/>
  </si>
  <si>
    <t>管理/指導等実務経験
終了日（注５）</t>
    <rPh sb="11" eb="14">
      <t>シュウリョウビ</t>
    </rPh>
    <rPh sb="15" eb="16">
      <t>チュウ</t>
    </rPh>
    <phoneticPr fontId="1"/>
  </si>
  <si>
    <t>管理/指導等実務経験
開始日（企業Aの注３、注４）</t>
    <rPh sb="0" eb="2">
      <t>カンリ</t>
    </rPh>
    <rPh sb="3" eb="5">
      <t>シドウ</t>
    </rPh>
    <rPh sb="5" eb="6">
      <t>ナド</t>
    </rPh>
    <rPh sb="6" eb="8">
      <t>ジツム</t>
    </rPh>
    <rPh sb="8" eb="10">
      <t>ケイケン</t>
    </rPh>
    <rPh sb="11" eb="14">
      <t>カイシビ</t>
    </rPh>
    <rPh sb="15" eb="17">
      <t>キギョウ</t>
    </rPh>
    <rPh sb="19" eb="20">
      <t>チュウ</t>
    </rPh>
    <rPh sb="22" eb="23">
      <t>チュウ</t>
    </rPh>
    <phoneticPr fontId="1"/>
  </si>
  <si>
    <t>管理/指導等実務経験
終了日（企業Aの注５）</t>
    <rPh sb="11" eb="14">
      <t>シュウリョウビ</t>
    </rPh>
    <rPh sb="15" eb="17">
      <t>キギョウ</t>
    </rPh>
    <rPh sb="19" eb="20">
      <t>チュウ</t>
    </rPh>
    <phoneticPr fontId="1"/>
  </si>
  <si>
    <t>資料1-1及び2-1の補足資料</t>
    <rPh sb="0" eb="2">
      <t>シリョウ</t>
    </rPh>
    <rPh sb="5" eb="6">
      <t>オヨ</t>
    </rPh>
    <rPh sb="11" eb="13">
      <t>ホソク</t>
    </rPh>
    <rPh sb="13" eb="15">
      <t>シリョウ</t>
    </rPh>
    <phoneticPr fontId="1"/>
  </si>
  <si>
    <t>特定技能２号として従事するための実務経験について(ほぼ受験要件）</t>
    <rPh sb="0" eb="2">
      <t>トクテイ</t>
    </rPh>
    <rPh sb="2" eb="4">
      <t>ギノウ</t>
    </rPh>
    <rPh sb="5" eb="6">
      <t>ゴウ</t>
    </rPh>
    <rPh sb="9" eb="11">
      <t>ジュウジ</t>
    </rPh>
    <rPh sb="16" eb="20">
      <t>ジツムケイケン</t>
    </rPh>
    <rPh sb="27" eb="31">
      <t>ジュケンヨウケン</t>
    </rPh>
    <phoneticPr fontId="1"/>
  </si>
  <si>
    <t>ver0528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</si>
</sst>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0\)"/>
    <numFmt numFmtId="178" formatCode="yyyy/m/d;@"/>
    <numFmt numFmtId="179" formatCode="yyyy/m"/>
    <numFmt numFmtId="180" formatCode="#"/>
    <numFmt numFmtId="181" formatCode="0_);[Red]\(0\)"/>
  </numFmts>
  <fonts count="47"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sz val="12"/>
      <color rgb="FFFF0000"/>
      <name val="Meiryo UI"/>
      <family val="3"/>
      <charset val="128"/>
    </font>
    <font>
      <b/>
      <sz val="12"/>
      <color theme="1"/>
      <name val="Meiryo UI"/>
      <family val="3"/>
      <charset val="128"/>
    </font>
    <font>
      <sz val="12"/>
      <name val="Meiryo UI"/>
      <family val="3"/>
      <charset val="128"/>
    </font>
    <font>
      <sz val="14"/>
      <color theme="1"/>
      <name val="Meiryo UI"/>
      <family val="3"/>
      <charset val="128"/>
    </font>
    <font>
      <sz val="11"/>
      <color rgb="FF006100"/>
      <name val="游ゴシック"/>
      <family val="2"/>
      <charset val="128"/>
      <scheme val="minor"/>
    </font>
    <font>
      <sz val="10"/>
      <color theme="1"/>
      <name val="Meiryo UI"/>
      <family val="3"/>
      <charset val="128"/>
    </font>
    <font>
      <sz val="9"/>
      <color theme="1"/>
      <name val="Meiryo UI"/>
      <family val="3"/>
      <charset val="128"/>
    </font>
    <font>
      <sz val="10"/>
      <color rgb="FF006100"/>
      <name val="游ゴシック"/>
      <family val="3"/>
      <charset val="128"/>
      <scheme val="minor"/>
    </font>
    <font>
      <sz val="8"/>
      <color rgb="FF006100"/>
      <name val="游ゴシック"/>
      <family val="3"/>
      <charset val="128"/>
      <scheme val="minor"/>
    </font>
    <font>
      <b/>
      <sz val="11"/>
      <color rgb="FFFF0000"/>
      <name val="Meiryo UI"/>
      <family val="3"/>
      <charset val="128"/>
    </font>
    <font>
      <sz val="11"/>
      <name val="Meiryo UI"/>
      <family val="3"/>
      <charset val="128"/>
    </font>
    <font>
      <b/>
      <u/>
      <sz val="12"/>
      <color theme="1"/>
      <name val="Meiryo UI"/>
      <family val="3"/>
      <charset val="128"/>
    </font>
    <font>
      <u/>
      <sz val="11"/>
      <color theme="10"/>
      <name val="游ゴシック"/>
      <family val="2"/>
      <charset val="128"/>
      <scheme val="minor"/>
    </font>
    <font>
      <b/>
      <sz val="11"/>
      <color theme="1"/>
      <name val="Meiryo UI"/>
      <family val="3"/>
      <charset val="128"/>
    </font>
    <font>
      <b/>
      <sz val="12"/>
      <color rgb="FFFF0000"/>
      <name val="Meiryo UI"/>
      <family val="3"/>
      <charset val="128"/>
    </font>
    <font>
      <b/>
      <sz val="12"/>
      <name val="Meiryo UI"/>
      <family val="3"/>
      <charset val="128"/>
    </font>
    <font>
      <sz val="12"/>
      <color rgb="FF006100"/>
      <name val="游ゴシック"/>
      <family val="3"/>
      <charset val="128"/>
      <scheme val="minor"/>
    </font>
    <font>
      <sz val="12"/>
      <color rgb="FF006100"/>
      <name val="游ゴシック"/>
      <family val="2"/>
      <charset val="128"/>
      <scheme val="minor"/>
    </font>
    <font>
      <b/>
      <u val="double"/>
      <sz val="12"/>
      <color theme="1"/>
      <name val="Meiryo UI"/>
      <family val="3"/>
      <charset val="128"/>
    </font>
    <font>
      <b/>
      <sz val="12"/>
      <color rgb="FF00B0F0"/>
      <name val="Meiryo UI"/>
      <family val="3"/>
      <charset val="128"/>
    </font>
    <font>
      <b/>
      <sz val="12"/>
      <color rgb="FFFFFF00"/>
      <name val="Meiryo UI"/>
      <family val="3"/>
      <charset val="128"/>
    </font>
    <font>
      <b/>
      <sz val="12"/>
      <color theme="0"/>
      <name val="Meiryo UI"/>
      <family val="3"/>
      <charset val="128"/>
    </font>
    <font>
      <sz val="10"/>
      <color theme="1"/>
      <name val="Meiryo UI"/>
      <family val="3"/>
    </font>
    <font>
      <sz val="12"/>
      <color theme="0"/>
      <name val="Meiryo UI"/>
      <family val="3"/>
      <charset val="128"/>
    </font>
    <font>
      <sz val="9"/>
      <color theme="1"/>
      <name val="Meiryo UI"/>
      <family val="3"/>
    </font>
    <font>
      <sz val="10"/>
      <color theme="0"/>
      <name val="Meiryo UI"/>
      <family val="3"/>
      <charset val="128"/>
    </font>
    <font>
      <sz val="12"/>
      <color rgb="FF00B0F0"/>
      <name val="Meiryo UI"/>
      <family val="3"/>
      <charset val="128"/>
    </font>
    <font>
      <b/>
      <sz val="14"/>
      <name val="Meiryo UI"/>
      <family val="3"/>
      <charset val="128"/>
    </font>
    <font>
      <b/>
      <sz val="10"/>
      <name val="Meiryo UI"/>
      <family val="3"/>
      <charset val="128"/>
    </font>
    <font>
      <b/>
      <sz val="11"/>
      <name val="Meiryo UI"/>
      <family val="3"/>
      <charset val="128"/>
    </font>
    <font>
      <sz val="16"/>
      <color theme="1"/>
      <name val="Meiryo UI"/>
      <family val="3"/>
      <charset val="128"/>
    </font>
    <font>
      <sz val="11"/>
      <color theme="0"/>
      <name val="Meiryo UI"/>
      <family val="3"/>
      <charset val="128"/>
    </font>
    <font>
      <u val="double"/>
      <sz val="12"/>
      <color theme="1"/>
      <name val="Meiryo UI"/>
      <family val="3"/>
      <charset val="128"/>
    </font>
    <font>
      <b/>
      <sz val="11"/>
      <color theme="1"/>
      <name val="游ゴシック"/>
      <family val="3"/>
      <charset val="128"/>
      <scheme val="minor"/>
    </font>
    <font>
      <b/>
      <sz val="12"/>
      <color theme="1"/>
      <name val="游ゴシック"/>
      <family val="3"/>
      <charset val="128"/>
      <scheme val="minor"/>
    </font>
    <font>
      <b/>
      <sz val="11"/>
      <color rgb="FF00B0F0"/>
      <name val="Meiryo UI"/>
      <family val="3"/>
      <charset val="128"/>
    </font>
    <font>
      <sz val="11"/>
      <color rgb="FF00B0F0"/>
      <name val="Meiryo UI"/>
      <family val="3"/>
      <charset val="128"/>
    </font>
    <font>
      <sz val="12"/>
      <color theme="1"/>
      <name val="メイリオ"/>
      <family val="3"/>
      <charset val="128"/>
    </font>
    <font>
      <b/>
      <sz val="10"/>
      <color theme="1"/>
      <name val="Meiryo UI"/>
      <family val="3"/>
      <charset val="128"/>
    </font>
    <font>
      <sz val="12"/>
      <color theme="1"/>
      <name val="Meiryo UI"/>
      <family val="3"/>
    </font>
    <font>
      <sz val="8"/>
      <color theme="1"/>
      <name val="Meiryo UI"/>
      <family val="3"/>
      <charset val="128"/>
    </font>
    <font>
      <sz val="11"/>
      <color rgb="FFFF0000"/>
      <name val="Meiryo UI"/>
      <family val="3"/>
      <charset val="128"/>
    </font>
    <font>
      <sz val="12"/>
      <color theme="1"/>
      <name val="游ゴシック"/>
      <family val="2"/>
      <charset val="128"/>
      <scheme val="minor"/>
    </font>
  </fonts>
  <fills count="12">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theme="0"/>
        <bgColor indexed="64"/>
      </patternFill>
    </fill>
    <fill>
      <patternFill patternType="solid">
        <fgColor rgb="FFC6EFCE"/>
      </patternFill>
    </fill>
    <fill>
      <patternFill patternType="solid">
        <fgColor rgb="FFFFFF00"/>
        <bgColor indexed="64"/>
      </patternFill>
    </fill>
    <fill>
      <patternFill patternType="solid">
        <fgColor theme="1"/>
        <bgColor indexed="64"/>
      </patternFill>
    </fill>
    <fill>
      <patternFill patternType="solid">
        <fgColor theme="7" tint="0.79998168889431442"/>
        <bgColor indexed="64"/>
      </patternFill>
    </fill>
    <fill>
      <patternFill patternType="solid">
        <fgColor rgb="FFFFFF66"/>
        <bgColor indexed="64"/>
      </patternFill>
    </fill>
    <fill>
      <patternFill patternType="solid">
        <fgColor rgb="FFFF0000"/>
        <bgColor indexed="64"/>
      </patternFill>
    </fill>
    <fill>
      <patternFill patternType="solid">
        <fgColor theme="0" tint="-0.34998626667073579"/>
        <bgColor indexed="64"/>
      </patternFill>
    </fill>
  </fills>
  <borders count="3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34998626667073579"/>
      </right>
      <top/>
      <bottom/>
      <diagonal/>
    </border>
    <border>
      <left/>
      <right/>
      <top/>
      <bottom style="thin">
        <color theme="1" tint="0.499984740745262"/>
      </bottom>
      <diagonal/>
    </border>
    <border>
      <left style="medium">
        <color rgb="FFFF0000"/>
      </left>
      <right style="medium">
        <color rgb="FFFF0000"/>
      </right>
      <top style="medium">
        <color rgb="FFFF0000"/>
      </top>
      <bottom style="medium">
        <color rgb="FFFF0000"/>
      </bottom>
      <diagonal/>
    </border>
    <border>
      <left style="thick">
        <color rgb="FFFF0000"/>
      </left>
      <right style="thick">
        <color rgb="FFFF0000"/>
      </right>
      <top style="thick">
        <color rgb="FFFF0000"/>
      </top>
      <bottom style="thick">
        <color rgb="FFFF0000"/>
      </bottom>
      <diagonal/>
    </border>
    <border>
      <left style="medium">
        <color theme="0" tint="-0.24994659260841701"/>
      </left>
      <right style="medium">
        <color theme="0" tint="-0.24994659260841701"/>
      </right>
      <top style="medium">
        <color rgb="FFFF0000"/>
      </top>
      <bottom style="medium">
        <color rgb="FFFF0000"/>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style="medium">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theme="5"/>
      </left>
      <right style="medium">
        <color theme="5"/>
      </right>
      <top style="medium">
        <color theme="5"/>
      </top>
      <bottom style="medium">
        <color theme="5"/>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style="thin">
        <color theme="1"/>
      </left>
      <right/>
      <top/>
      <bottom/>
      <diagonal/>
    </border>
    <border>
      <left/>
      <right/>
      <top style="thin">
        <color theme="1" tint="0.34998626667073579"/>
      </top>
      <bottom style="thin">
        <color auto="1"/>
      </bottom>
      <diagonal/>
    </border>
    <border>
      <left/>
      <right/>
      <top style="thin">
        <color theme="1" tint="0.34998626667073579"/>
      </top>
      <bottom style="thin">
        <color theme="1" tint="0.499984740745262"/>
      </bottom>
      <diagonal/>
    </border>
    <border>
      <left style="thin">
        <color theme="1"/>
      </left>
      <right style="thin">
        <color theme="1"/>
      </right>
      <top/>
      <bottom/>
      <diagonal/>
    </border>
  </borders>
  <cellStyleXfs count="3">
    <xf numFmtId="0" fontId="0" fillId="0" borderId="0">
      <alignment vertical="center"/>
    </xf>
    <xf numFmtId="0" fontId="8" fillId="5" borderId="0" applyNumberFormat="0" applyBorder="0" applyAlignment="0" applyProtection="0">
      <alignment vertical="center"/>
    </xf>
    <xf numFmtId="0" fontId="16" fillId="0" borderId="0" applyNumberFormat="0" applyFill="0" applyBorder="0" applyAlignment="0" applyProtection="0">
      <alignment vertical="center"/>
    </xf>
  </cellStyleXfs>
  <cellXfs count="281">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14" fontId="3" fillId="2" borderId="1" xfId="0" applyNumberFormat="1" applyFont="1" applyFill="1" applyBorder="1" applyProtection="1">
      <alignment vertical="center"/>
      <protection locked="0"/>
    </xf>
    <xf numFmtId="0" fontId="3" fillId="0" borderId="0" xfId="0" applyFont="1" applyAlignment="1" applyProtection="1">
      <alignment horizontal="left" vertical="center"/>
      <protection locked="0"/>
    </xf>
    <xf numFmtId="0" fontId="5" fillId="0" borderId="0" xfId="0" applyFont="1">
      <alignment vertical="center"/>
    </xf>
    <xf numFmtId="0" fontId="5" fillId="0" borderId="0" xfId="0" applyFont="1" applyAlignment="1">
      <alignment horizontal="left" vertical="center"/>
    </xf>
    <xf numFmtId="0" fontId="3" fillId="0" borderId="0" xfId="0" applyFont="1" applyProtection="1">
      <alignment vertical="center"/>
      <protection locked="0"/>
    </xf>
    <xf numFmtId="14" fontId="3" fillId="0" borderId="0" xfId="0" applyNumberFormat="1" applyFont="1">
      <alignment vertical="center"/>
    </xf>
    <xf numFmtId="0" fontId="3" fillId="0" borderId="0" xfId="0" applyFont="1" applyAlignment="1">
      <alignment horizontal="right" vertical="center"/>
    </xf>
    <xf numFmtId="14" fontId="3" fillId="0" borderId="0" xfId="0" applyNumberFormat="1" applyFont="1" applyProtection="1">
      <alignment vertical="center"/>
      <protection locked="0"/>
    </xf>
    <xf numFmtId="176" fontId="3" fillId="0" borderId="0" xfId="0" applyNumberFormat="1" applyFont="1">
      <alignment vertical="center"/>
    </xf>
    <xf numFmtId="177" fontId="3" fillId="0" borderId="0" xfId="0" applyNumberFormat="1" applyFont="1">
      <alignment vertical="center"/>
    </xf>
    <xf numFmtId="0" fontId="3" fillId="0" borderId="0" xfId="0" applyFont="1" applyAlignment="1">
      <alignment horizontal="left" vertical="center"/>
    </xf>
    <xf numFmtId="178" fontId="3" fillId="0" borderId="0" xfId="0" applyNumberFormat="1" applyFont="1">
      <alignment vertical="center"/>
    </xf>
    <xf numFmtId="0" fontId="3" fillId="6" borderId="0" xfId="0" applyFont="1" applyFill="1">
      <alignment vertical="center"/>
    </xf>
    <xf numFmtId="0" fontId="3" fillId="3" borderId="0" xfId="0" applyFont="1" applyFill="1">
      <alignment vertical="center"/>
    </xf>
    <xf numFmtId="0" fontId="6" fillId="3" borderId="0" xfId="0" applyFont="1" applyFill="1">
      <alignment vertical="center"/>
    </xf>
    <xf numFmtId="0" fontId="9" fillId="0" borderId="0" xfId="0" applyFont="1">
      <alignment vertical="center"/>
    </xf>
    <xf numFmtId="14" fontId="3" fillId="2" borderId="1" xfId="0" applyNumberFormat="1" applyFont="1" applyFill="1" applyBorder="1" applyAlignment="1" applyProtection="1">
      <alignment horizontal="right" vertical="center"/>
      <protection locked="0"/>
    </xf>
    <xf numFmtId="0" fontId="10" fillId="0" borderId="0" xfId="0" applyFont="1">
      <alignment vertical="center"/>
    </xf>
    <xf numFmtId="0" fontId="3" fillId="0" borderId="0" xfId="0" applyFont="1" applyAlignment="1" applyProtection="1">
      <alignment horizontal="center" vertical="center"/>
      <protection locked="0"/>
    </xf>
    <xf numFmtId="0" fontId="2" fillId="0" borderId="0" xfId="0" applyFont="1" applyAlignment="1">
      <alignment horizontal="left" vertical="center" wrapText="1"/>
    </xf>
    <xf numFmtId="178" fontId="3" fillId="0" borderId="0" xfId="0" applyNumberFormat="1" applyFont="1" applyAlignment="1">
      <alignment horizontal="center" vertical="center"/>
    </xf>
    <xf numFmtId="14" fontId="3" fillId="8" borderId="11" xfId="0" applyNumberFormat="1" applyFont="1" applyFill="1" applyBorder="1" applyAlignment="1">
      <alignment horizontal="center" vertical="center"/>
    </xf>
    <xf numFmtId="0" fontId="3" fillId="8" borderId="11" xfId="0" applyFont="1" applyFill="1" applyBorder="1" applyAlignment="1">
      <alignment horizontal="center" vertical="center"/>
    </xf>
    <xf numFmtId="0" fontId="3" fillId="8" borderId="10" xfId="0" applyFont="1" applyFill="1" applyBorder="1" applyAlignment="1">
      <alignment horizontal="center" vertical="center"/>
    </xf>
    <xf numFmtId="14" fontId="3" fillId="0" borderId="0" xfId="0" applyNumberFormat="1" applyFont="1" applyAlignment="1">
      <alignment horizontal="center" vertical="center"/>
    </xf>
    <xf numFmtId="0" fontId="3" fillId="8" borderId="0" xfId="0" applyFont="1" applyFill="1" applyAlignment="1">
      <alignment horizontal="center" vertical="center"/>
    </xf>
    <xf numFmtId="0" fontId="3" fillId="0" borderId="9" xfId="0" applyFont="1" applyBorder="1" applyAlignment="1">
      <alignment horizontal="left" vertical="center"/>
    </xf>
    <xf numFmtId="0" fontId="3" fillId="0" borderId="3" xfId="0" applyFont="1" applyBorder="1" applyAlignment="1">
      <alignment horizontal="left" vertical="center"/>
    </xf>
    <xf numFmtId="179" fontId="3" fillId="2" borderId="12" xfId="0" applyNumberFormat="1" applyFont="1" applyFill="1" applyBorder="1" applyAlignment="1">
      <alignment horizontal="center" vertical="center"/>
    </xf>
    <xf numFmtId="0" fontId="5" fillId="0" borderId="0" xfId="0" applyFont="1" applyAlignment="1">
      <alignment horizontal="right" vertical="center"/>
    </xf>
    <xf numFmtId="14" fontId="3" fillId="0" borderId="0" xfId="0" applyNumberFormat="1" applyFont="1" applyAlignment="1">
      <alignment horizontal="right" vertical="center"/>
    </xf>
    <xf numFmtId="0" fontId="9" fillId="0" borderId="0" xfId="0" applyFont="1" applyAlignment="1">
      <alignment horizontal="left" vertical="center"/>
    </xf>
    <xf numFmtId="14" fontId="18" fillId="0" borderId="0" xfId="0" applyNumberFormat="1" applyFont="1" applyProtection="1">
      <alignment vertical="center"/>
      <protection locked="0"/>
    </xf>
    <xf numFmtId="0" fontId="20" fillId="5" borderId="0" xfId="1" applyFont="1" applyAlignment="1">
      <alignment vertical="center"/>
    </xf>
    <xf numFmtId="0" fontId="20" fillId="5" borderId="0" xfId="1" applyFont="1">
      <alignment vertical="center"/>
    </xf>
    <xf numFmtId="14" fontId="20" fillId="5" borderId="0" xfId="1" applyNumberFormat="1" applyFont="1">
      <alignment vertical="center"/>
    </xf>
    <xf numFmtId="14" fontId="21" fillId="5" borderId="0" xfId="1" applyNumberFormat="1" applyFont="1">
      <alignment vertical="center"/>
    </xf>
    <xf numFmtId="14" fontId="21" fillId="0" borderId="0" xfId="1" applyNumberFormat="1" applyFont="1" applyFill="1">
      <alignment vertical="center"/>
    </xf>
    <xf numFmtId="0" fontId="3" fillId="9" borderId="0" xfId="0" applyFont="1" applyFill="1" applyAlignment="1">
      <alignment horizontal="right" vertical="center"/>
    </xf>
    <xf numFmtId="0" fontId="3" fillId="9" borderId="13" xfId="0" applyFont="1" applyFill="1" applyBorder="1" applyAlignment="1">
      <alignment horizontal="right" vertical="center"/>
    </xf>
    <xf numFmtId="14" fontId="3" fillId="9" borderId="13" xfId="0" applyNumberFormat="1" applyFont="1" applyFill="1" applyBorder="1" applyAlignment="1">
      <alignment horizontal="right" vertical="center"/>
    </xf>
    <xf numFmtId="0" fontId="17" fillId="0" borderId="0" xfId="0" applyFont="1" applyAlignment="1">
      <alignment horizontal="right" vertical="center"/>
    </xf>
    <xf numFmtId="0" fontId="14" fillId="0" borderId="0" xfId="0" applyFont="1" applyAlignment="1">
      <alignment horizontal="left" vertical="center" wrapText="1"/>
    </xf>
    <xf numFmtId="0" fontId="13" fillId="0" borderId="0" xfId="0" applyFont="1" applyAlignment="1">
      <alignment horizontal="left" vertical="center" wrapText="1"/>
    </xf>
    <xf numFmtId="0" fontId="19" fillId="0" borderId="0" xfId="0" applyFont="1" applyAlignment="1">
      <alignment horizontal="left" vertical="center"/>
    </xf>
    <xf numFmtId="0" fontId="18" fillId="0" borderId="0" xfId="0" applyFont="1" applyAlignment="1">
      <alignment horizontal="right" vertical="center"/>
    </xf>
    <xf numFmtId="14" fontId="3" fillId="9" borderId="13" xfId="0" applyNumberFormat="1" applyFont="1" applyFill="1" applyBorder="1" applyAlignment="1">
      <alignment horizontal="center" vertical="center"/>
    </xf>
    <xf numFmtId="0" fontId="17" fillId="0" borderId="0" xfId="0" applyFont="1" applyAlignment="1">
      <alignment horizontal="right" vertical="center" wrapText="1"/>
    </xf>
    <xf numFmtId="14" fontId="3" fillId="3" borderId="1" xfId="0" applyNumberFormat="1" applyFont="1" applyFill="1" applyBorder="1">
      <alignment vertical="center"/>
    </xf>
    <xf numFmtId="14" fontId="3" fillId="3" borderId="1" xfId="0" applyNumberFormat="1" applyFont="1" applyFill="1" applyBorder="1" applyAlignment="1">
      <alignment horizontal="right" vertical="center"/>
    </xf>
    <xf numFmtId="14" fontId="3" fillId="2" borderId="0" xfId="0" applyNumberFormat="1" applyFont="1" applyFill="1" applyAlignment="1">
      <alignment horizontal="left" vertical="center"/>
    </xf>
    <xf numFmtId="14" fontId="3" fillId="3" borderId="1" xfId="0" applyNumberFormat="1" applyFont="1" applyFill="1" applyBorder="1" applyAlignment="1" applyProtection="1">
      <alignment horizontal="center" vertical="center"/>
      <protection locked="0"/>
    </xf>
    <xf numFmtId="14" fontId="3" fillId="9" borderId="13" xfId="0" applyNumberFormat="1" applyFont="1" applyFill="1" applyBorder="1" applyAlignment="1">
      <alignment horizontal="center" vertical="center" wrapText="1"/>
    </xf>
    <xf numFmtId="14" fontId="3" fillId="9" borderId="1" xfId="0" applyNumberFormat="1" applyFont="1" applyFill="1" applyBorder="1" applyAlignment="1" applyProtection="1">
      <alignment horizontal="right" vertical="center"/>
      <protection locked="0"/>
    </xf>
    <xf numFmtId="14" fontId="3" fillId="9" borderId="0" xfId="0" applyNumberFormat="1" applyFont="1" applyFill="1" applyAlignment="1">
      <alignment horizontal="center" vertical="center" wrapText="1"/>
    </xf>
    <xf numFmtId="0" fontId="37" fillId="0" borderId="0" xfId="0" applyFont="1">
      <alignment vertical="center"/>
    </xf>
    <xf numFmtId="0" fontId="14" fillId="0" borderId="0" xfId="0" applyFont="1" applyAlignment="1">
      <alignment horizontal="left" vertical="top" wrapText="1"/>
    </xf>
    <xf numFmtId="0" fontId="3" fillId="0" borderId="0" xfId="0" applyFont="1" applyAlignment="1">
      <alignment vertical="center" wrapText="1"/>
    </xf>
    <xf numFmtId="0" fontId="14" fillId="0" borderId="0" xfId="0" applyFont="1" applyAlignment="1">
      <alignment vertical="top"/>
    </xf>
    <xf numFmtId="0" fontId="33" fillId="0" borderId="0" xfId="0" applyFont="1" applyAlignment="1">
      <alignment horizontal="right" vertical="top" wrapText="1"/>
    </xf>
    <xf numFmtId="0" fontId="33" fillId="0" borderId="0" xfId="0" applyFont="1" applyAlignment="1">
      <alignment vertical="top"/>
    </xf>
    <xf numFmtId="0" fontId="19" fillId="0" borderId="0" xfId="0" applyFont="1" applyAlignment="1">
      <alignment horizontal="left" vertical="top" wrapText="1"/>
    </xf>
    <xf numFmtId="0" fontId="14" fillId="0" borderId="0" xfId="0" applyFont="1" applyAlignment="1">
      <alignment vertical="top" wrapText="1"/>
    </xf>
    <xf numFmtId="14" fontId="6" fillId="9" borderId="1" xfId="0" applyNumberFormat="1" applyFont="1" applyFill="1" applyBorder="1" applyAlignment="1">
      <alignment horizontal="right" vertical="center"/>
    </xf>
    <xf numFmtId="14" fontId="3" fillId="0" borderId="0" xfId="0" applyNumberFormat="1" applyFont="1" applyAlignment="1">
      <alignment horizontal="left" vertical="center"/>
    </xf>
    <xf numFmtId="0" fontId="6" fillId="0" borderId="0" xfId="0" applyFont="1">
      <alignment vertical="center"/>
    </xf>
    <xf numFmtId="0" fontId="29" fillId="0" borderId="0" xfId="0" applyFont="1" applyAlignment="1">
      <alignment horizontal="right" vertical="center"/>
    </xf>
    <xf numFmtId="0" fontId="26" fillId="0" borderId="0" xfId="0" applyFont="1">
      <alignment vertical="center"/>
    </xf>
    <xf numFmtId="0" fontId="3" fillId="0" borderId="0" xfId="0" applyFont="1" applyAlignment="1">
      <alignment vertical="top"/>
    </xf>
    <xf numFmtId="0" fontId="3" fillId="0" borderId="0" xfId="0" applyFont="1" applyAlignment="1">
      <alignment horizontal="left" vertical="top"/>
    </xf>
    <xf numFmtId="0" fontId="9" fillId="0" borderId="0" xfId="0" applyFont="1" applyAlignment="1">
      <alignment vertical="top"/>
    </xf>
    <xf numFmtId="0" fontId="3" fillId="0" borderId="0" xfId="0" applyFont="1" applyAlignment="1">
      <alignment horizontal="right" vertical="top"/>
    </xf>
    <xf numFmtId="0" fontId="19" fillId="0" borderId="0" xfId="0" applyFont="1" applyAlignment="1">
      <alignment vertical="top" wrapText="1"/>
    </xf>
    <xf numFmtId="0" fontId="30" fillId="0" borderId="0" xfId="0" applyFont="1">
      <alignment vertical="center"/>
    </xf>
    <xf numFmtId="0" fontId="3" fillId="0" borderId="0" xfId="0" applyFont="1" applyAlignment="1">
      <alignment horizontal="center" vertical="center" wrapText="1"/>
    </xf>
    <xf numFmtId="0" fontId="2" fillId="10" borderId="0" xfId="0" applyFont="1" applyFill="1">
      <alignment vertical="center"/>
    </xf>
    <xf numFmtId="0" fontId="7" fillId="0" borderId="0" xfId="0" applyFont="1">
      <alignment vertical="center"/>
    </xf>
    <xf numFmtId="0" fontId="34" fillId="0" borderId="0" xfId="0" applyFont="1">
      <alignment vertical="center"/>
    </xf>
    <xf numFmtId="0" fontId="12" fillId="5" borderId="0" xfId="1" applyFont="1" applyAlignment="1" applyProtection="1">
      <alignment vertical="center"/>
    </xf>
    <xf numFmtId="0" fontId="12" fillId="5" borderId="0" xfId="1" applyFont="1" applyProtection="1">
      <alignment vertical="center"/>
    </xf>
    <xf numFmtId="14" fontId="3" fillId="8" borderId="1" xfId="0" applyNumberFormat="1" applyFont="1" applyFill="1" applyBorder="1" applyAlignment="1">
      <alignment horizontal="center" vertical="center"/>
    </xf>
    <xf numFmtId="0" fontId="9" fillId="0" borderId="0" xfId="0" applyFont="1" applyAlignment="1">
      <alignment horizontal="center" vertical="center"/>
    </xf>
    <xf numFmtId="14" fontId="3" fillId="8" borderId="31" xfId="0" applyNumberFormat="1" applyFont="1" applyFill="1" applyBorder="1" applyAlignment="1">
      <alignment horizontal="center" vertical="center"/>
    </xf>
    <xf numFmtId="14" fontId="11" fillId="5" borderId="0" xfId="1" applyNumberFormat="1" applyFont="1" applyProtection="1">
      <alignment vertical="center"/>
    </xf>
    <xf numFmtId="0" fontId="6" fillId="0" borderId="0" xfId="0" applyFont="1" applyAlignment="1">
      <alignment horizontal="left" vertical="center" wrapText="1"/>
    </xf>
    <xf numFmtId="14" fontId="3" fillId="8" borderId="23" xfId="0" applyNumberFormat="1" applyFont="1" applyFill="1" applyBorder="1" applyAlignment="1">
      <alignment horizontal="center" vertical="center"/>
    </xf>
    <xf numFmtId="14" fontId="3" fillId="8" borderId="17" xfId="0" applyNumberFormat="1" applyFont="1" applyFill="1" applyBorder="1" applyAlignment="1">
      <alignment horizontal="center" vertical="center"/>
    </xf>
    <xf numFmtId="0" fontId="10" fillId="0" borderId="0" xfId="0" applyFont="1" applyAlignment="1">
      <alignment horizontal="center" vertical="center"/>
    </xf>
    <xf numFmtId="0" fontId="2" fillId="0" borderId="0" xfId="0" applyFont="1" applyAlignment="1">
      <alignment horizontal="center" vertical="center"/>
    </xf>
    <xf numFmtId="0" fontId="27" fillId="0" borderId="0" xfId="0" applyFont="1" applyAlignment="1">
      <alignment horizontal="right" vertical="center"/>
    </xf>
    <xf numFmtId="0" fontId="27" fillId="0" borderId="0" xfId="0" applyFont="1">
      <alignment vertical="center"/>
    </xf>
    <xf numFmtId="0" fontId="3" fillId="0" borderId="0" xfId="0" applyFont="1" applyAlignment="1">
      <alignment horizontal="left" vertical="center" wrapText="1"/>
    </xf>
    <xf numFmtId="14" fontId="3" fillId="9" borderId="21" xfId="0" applyNumberFormat="1" applyFont="1" applyFill="1" applyBorder="1" applyAlignment="1">
      <alignment horizontal="center" vertical="center"/>
    </xf>
    <xf numFmtId="0" fontId="3" fillId="11" borderId="0" xfId="0" applyFont="1" applyFill="1" applyAlignment="1">
      <alignment vertical="center" wrapText="1"/>
    </xf>
    <xf numFmtId="0" fontId="3" fillId="11" borderId="0" xfId="0" applyFont="1" applyFill="1">
      <alignment vertical="center"/>
    </xf>
    <xf numFmtId="0" fontId="2" fillId="11" borderId="0" xfId="0" applyFont="1" applyFill="1" applyAlignment="1">
      <alignment vertical="center" wrapText="1"/>
    </xf>
    <xf numFmtId="0" fontId="2" fillId="11" borderId="0" xfId="0" applyFont="1" applyFill="1">
      <alignment vertical="center"/>
    </xf>
    <xf numFmtId="14" fontId="3" fillId="11" borderId="0" xfId="0" applyNumberFormat="1" applyFont="1" applyFill="1">
      <alignment vertical="center"/>
    </xf>
    <xf numFmtId="14" fontId="3" fillId="11" borderId="0" xfId="0" applyNumberFormat="1" applyFont="1" applyFill="1" applyAlignment="1">
      <alignment horizontal="left" vertical="center" wrapText="1"/>
    </xf>
    <xf numFmtId="0" fontId="3" fillId="11" borderId="0" xfId="0" applyFont="1" applyFill="1" applyAlignment="1">
      <alignment horizontal="center" vertical="center" shrinkToFit="1"/>
    </xf>
    <xf numFmtId="0" fontId="3" fillId="11" borderId="0" xfId="0" applyFont="1" applyFill="1" applyAlignment="1">
      <alignment horizontal="center" vertical="center"/>
    </xf>
    <xf numFmtId="0" fontId="41" fillId="11" borderId="0" xfId="0" applyFont="1" applyFill="1">
      <alignment vertical="center"/>
    </xf>
    <xf numFmtId="0" fontId="3" fillId="11" borderId="0" xfId="0" applyFont="1" applyFill="1" applyAlignment="1">
      <alignment horizontal="right" vertical="center"/>
    </xf>
    <xf numFmtId="181" fontId="3" fillId="11" borderId="0" xfId="0" applyNumberFormat="1" applyFont="1" applyFill="1">
      <alignment vertical="center"/>
    </xf>
    <xf numFmtId="0" fontId="3" fillId="11" borderId="0" xfId="0" applyFont="1" applyFill="1" applyAlignment="1">
      <alignment horizontal="right" vertical="center" wrapText="1"/>
    </xf>
    <xf numFmtId="181" fontId="9" fillId="11" borderId="0" xfId="0" applyNumberFormat="1" applyFont="1" applyFill="1" applyAlignment="1">
      <alignment horizontal="center" vertical="center"/>
    </xf>
    <xf numFmtId="181" fontId="9" fillId="11" borderId="0" xfId="0" applyNumberFormat="1" applyFont="1" applyFill="1" applyAlignment="1">
      <alignment horizontal="left" vertical="center"/>
    </xf>
    <xf numFmtId="181" fontId="3" fillId="11" borderId="0" xfId="0" applyNumberFormat="1" applyFont="1" applyFill="1" applyAlignment="1">
      <alignment horizontal="center" vertical="center"/>
    </xf>
    <xf numFmtId="178" fontId="3" fillId="11" borderId="0" xfId="0" applyNumberFormat="1" applyFont="1" applyFill="1">
      <alignment vertical="center"/>
    </xf>
    <xf numFmtId="0" fontId="3" fillId="11" borderId="0" xfId="0" applyFont="1" applyFill="1" applyAlignment="1">
      <alignment horizontal="center" vertical="center" wrapText="1"/>
    </xf>
    <xf numFmtId="0" fontId="5" fillId="8" borderId="32" xfId="0" applyFont="1" applyFill="1" applyBorder="1" applyAlignment="1">
      <alignment horizontal="center" vertical="center"/>
    </xf>
    <xf numFmtId="14" fontId="12" fillId="5" borderId="0" xfId="1" applyNumberFormat="1" applyFont="1" applyProtection="1">
      <alignment vertical="center"/>
    </xf>
    <xf numFmtId="181" fontId="3" fillId="0" borderId="0" xfId="0" applyNumberFormat="1" applyFont="1">
      <alignment vertical="center"/>
    </xf>
    <xf numFmtId="0" fontId="43" fillId="0" borderId="0" xfId="0" applyFont="1">
      <alignment vertical="center"/>
    </xf>
    <xf numFmtId="0" fontId="3" fillId="0" borderId="28" xfId="0" applyFont="1" applyBorder="1" applyAlignment="1" applyProtection="1">
      <alignment vertical="top"/>
      <protection locked="0"/>
    </xf>
    <xf numFmtId="0" fontId="43" fillId="0" borderId="28" xfId="0" applyFont="1" applyBorder="1" applyAlignment="1" applyProtection="1">
      <alignment vertical="top"/>
      <protection locked="0"/>
    </xf>
    <xf numFmtId="0" fontId="3" fillId="0" borderId="24" xfId="0" applyFont="1" applyBorder="1" applyAlignment="1">
      <alignment horizontal="left" vertical="center"/>
    </xf>
    <xf numFmtId="0" fontId="3" fillId="0" borderId="0" xfId="0" applyFont="1" applyAlignment="1" applyProtection="1">
      <alignment vertical="top"/>
      <protection locked="0"/>
    </xf>
    <xf numFmtId="0" fontId="43" fillId="0" borderId="19" xfId="0" applyFont="1" applyBorder="1" applyAlignment="1" applyProtection="1">
      <alignment horizontal="left" vertical="top" wrapText="1"/>
      <protection locked="0"/>
    </xf>
    <xf numFmtId="0" fontId="43" fillId="0" borderId="0" xfId="0" applyFont="1" applyAlignment="1" applyProtection="1">
      <alignment vertical="top"/>
      <protection locked="0"/>
    </xf>
    <xf numFmtId="0" fontId="43" fillId="0" borderId="15" xfId="0" applyFont="1" applyBorder="1" applyAlignment="1" applyProtection="1">
      <alignment horizontal="left" vertical="top" wrapText="1"/>
      <protection locked="0"/>
    </xf>
    <xf numFmtId="0" fontId="3" fillId="9" borderId="13" xfId="0" applyFont="1" applyFill="1" applyBorder="1" applyAlignment="1">
      <alignment horizontal="center" vertical="center"/>
    </xf>
    <xf numFmtId="14" fontId="3" fillId="2" borderId="1" xfId="0" applyNumberFormat="1" applyFont="1" applyFill="1" applyBorder="1" applyAlignment="1" applyProtection="1">
      <alignment horizontal="center" vertical="center"/>
      <protection locked="0"/>
    </xf>
    <xf numFmtId="14" fontId="3" fillId="9" borderId="23" xfId="0" applyNumberFormat="1" applyFont="1" applyFill="1" applyBorder="1" applyAlignment="1">
      <alignment horizontal="center" vertical="center"/>
    </xf>
    <xf numFmtId="14" fontId="3" fillId="2" borderId="33" xfId="0" applyNumberFormat="1" applyFont="1" applyFill="1" applyBorder="1" applyAlignment="1" applyProtection="1">
      <alignment horizontal="center" vertical="center"/>
      <protection locked="0"/>
    </xf>
    <xf numFmtId="0" fontId="2" fillId="2" borderId="0" xfId="0" applyFont="1" applyFill="1">
      <alignment vertical="center"/>
    </xf>
    <xf numFmtId="14" fontId="3" fillId="0" borderId="36" xfId="0" applyNumberFormat="1" applyFont="1" applyBorder="1" applyAlignment="1">
      <alignment horizontal="right" vertical="center"/>
    </xf>
    <xf numFmtId="14" fontId="3" fillId="0" borderId="37" xfId="0" applyNumberFormat="1" applyFont="1" applyBorder="1" applyAlignment="1">
      <alignment horizontal="right" vertical="center"/>
    </xf>
    <xf numFmtId="176" fontId="3" fillId="9" borderId="22" xfId="0" applyNumberFormat="1" applyFont="1" applyFill="1" applyBorder="1" applyAlignment="1">
      <alignment horizontal="center" vertical="center"/>
    </xf>
    <xf numFmtId="14" fontId="3" fillId="2" borderId="38" xfId="0" applyNumberFormat="1" applyFont="1" applyFill="1" applyBorder="1" applyAlignment="1" applyProtection="1">
      <alignment horizontal="center" vertical="center"/>
      <protection locked="0"/>
    </xf>
    <xf numFmtId="14" fontId="3" fillId="0" borderId="16" xfId="0" applyNumberFormat="1" applyFont="1" applyBorder="1" applyAlignment="1">
      <alignment horizontal="right" vertical="center"/>
    </xf>
    <xf numFmtId="14" fontId="3" fillId="9" borderId="22" xfId="0" applyNumberFormat="1" applyFont="1" applyFill="1" applyBorder="1">
      <alignment vertical="center"/>
    </xf>
    <xf numFmtId="14" fontId="3" fillId="2" borderId="33" xfId="0" applyNumberFormat="1" applyFont="1" applyFill="1" applyBorder="1" applyAlignment="1" applyProtection="1">
      <alignment horizontal="right" vertical="center"/>
      <protection locked="0"/>
    </xf>
    <xf numFmtId="0" fontId="17" fillId="0" borderId="0" xfId="0" applyFont="1" applyAlignment="1">
      <alignment horizontal="right" vertical="center"/>
    </xf>
    <xf numFmtId="0" fontId="2"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vertical="center"/>
    </xf>
    <xf numFmtId="0" fontId="14" fillId="0" borderId="15" xfId="0" applyFont="1" applyBorder="1" applyAlignment="1">
      <alignment horizontal="left" vertical="center" wrapText="1"/>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4" borderId="0" xfId="0" applyFont="1" applyFill="1" applyAlignment="1">
      <alignment horizontal="left" vertical="center" wrapText="1"/>
    </xf>
    <xf numFmtId="0" fontId="3" fillId="4" borderId="0" xfId="0" applyFont="1" applyFill="1" applyAlignment="1">
      <alignment horizontal="left" vertical="center"/>
    </xf>
    <xf numFmtId="0" fontId="19" fillId="0" borderId="0" xfId="0" applyFont="1" applyAlignment="1">
      <alignment horizontal="left" vertical="center" wrapText="1"/>
    </xf>
    <xf numFmtId="0" fontId="3" fillId="0" borderId="0" xfId="0" applyFont="1" applyAlignment="1">
      <alignment horizontal="center" vertical="center"/>
    </xf>
    <xf numFmtId="0" fontId="18" fillId="7" borderId="0" xfId="0" applyFont="1" applyFill="1" applyAlignment="1">
      <alignment horizontal="left" vertical="center"/>
    </xf>
    <xf numFmtId="0" fontId="3" fillId="0" borderId="8" xfId="0" applyFont="1" applyBorder="1" applyAlignment="1">
      <alignment horizontal="left" vertical="center"/>
    </xf>
    <xf numFmtId="14" fontId="3" fillId="2" borderId="5" xfId="0" applyNumberFormat="1" applyFont="1" applyFill="1" applyBorder="1" applyAlignment="1">
      <alignment horizontal="left" vertical="center"/>
    </xf>
    <xf numFmtId="14" fontId="3" fillId="2" borderId="6" xfId="0" applyNumberFormat="1" applyFont="1" applyFill="1" applyBorder="1" applyAlignment="1">
      <alignment horizontal="left" vertical="center"/>
    </xf>
    <xf numFmtId="14" fontId="3" fillId="2" borderId="7" xfId="0" applyNumberFormat="1" applyFont="1" applyFill="1" applyBorder="1" applyAlignment="1">
      <alignment horizontal="left" vertical="center"/>
    </xf>
    <xf numFmtId="0" fontId="19" fillId="0" borderId="0" xfId="0" applyFont="1" applyAlignment="1">
      <alignment horizontal="left" vertical="center"/>
    </xf>
    <xf numFmtId="0" fontId="6" fillId="0" borderId="16" xfId="0" applyFont="1" applyBorder="1" applyAlignment="1">
      <alignment horizontal="left" vertical="center" wrapText="1"/>
    </xf>
    <xf numFmtId="0" fontId="19" fillId="0" borderId="16" xfId="0" applyFont="1" applyBorder="1" applyAlignment="1">
      <alignment horizontal="left" vertical="center"/>
    </xf>
    <xf numFmtId="0" fontId="3" fillId="0" borderId="0" xfId="0" applyFont="1" applyAlignment="1">
      <alignment horizontal="left" vertical="center" wrapText="1"/>
    </xf>
    <xf numFmtId="0" fontId="16" fillId="2" borderId="2" xfId="2"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protection locked="0"/>
    </xf>
    <xf numFmtId="0" fontId="3" fillId="2" borderId="2" xfId="0" applyFont="1" applyFill="1" applyBorder="1" applyAlignment="1">
      <alignment horizontal="left" vertical="center"/>
    </xf>
    <xf numFmtId="0" fontId="3" fillId="0" borderId="0" xfId="0" applyFont="1" applyAlignment="1" applyProtection="1">
      <alignment horizontal="left" vertical="center"/>
      <protection locked="0"/>
    </xf>
    <xf numFmtId="0" fontId="22" fillId="0" borderId="0" xfId="0" applyFont="1" applyAlignment="1">
      <alignment horizontal="left" vertical="center"/>
    </xf>
    <xf numFmtId="0" fontId="36"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22" fillId="0" borderId="0" xfId="0" applyFont="1" applyAlignment="1">
      <alignment horizontal="left" vertical="center" wrapText="1"/>
    </xf>
    <xf numFmtId="0" fontId="3" fillId="2" borderId="17"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14" fontId="3" fillId="11" borderId="14" xfId="0" applyNumberFormat="1" applyFont="1" applyFill="1" applyBorder="1" applyAlignment="1">
      <alignment horizontal="left" vertical="center" wrapText="1"/>
    </xf>
    <xf numFmtId="14" fontId="3" fillId="11" borderId="0" xfId="0" applyNumberFormat="1" applyFont="1" applyFill="1" applyAlignment="1">
      <alignment horizontal="left" vertical="center" wrapText="1"/>
    </xf>
    <xf numFmtId="0" fontId="3" fillId="2" borderId="34" xfId="0" applyFont="1" applyFill="1" applyBorder="1" applyAlignment="1" applyProtection="1">
      <alignment horizontal="left" vertical="center" wrapText="1"/>
      <protection locked="0"/>
    </xf>
    <xf numFmtId="0" fontId="17" fillId="0" borderId="0" xfId="0" applyFont="1" applyAlignment="1">
      <alignment horizontal="center" vertical="center" wrapText="1"/>
    </xf>
    <xf numFmtId="0" fontId="17" fillId="0" borderId="28" xfId="0" applyFont="1" applyBorder="1" applyAlignment="1">
      <alignment horizontal="center" vertical="center" wrapText="1"/>
    </xf>
    <xf numFmtId="0" fontId="28" fillId="2" borderId="18" xfId="0" applyFont="1" applyFill="1" applyBorder="1" applyAlignment="1" applyProtection="1">
      <alignment horizontal="left" vertical="top" wrapText="1"/>
      <protection locked="0"/>
    </xf>
    <xf numFmtId="0" fontId="28" fillId="2" borderId="19" xfId="0" applyFont="1" applyFill="1" applyBorder="1" applyAlignment="1" applyProtection="1">
      <alignment horizontal="left" vertical="top" wrapText="1"/>
      <protection locked="0"/>
    </xf>
    <xf numFmtId="0" fontId="28" fillId="2" borderId="20" xfId="0" applyFont="1" applyFill="1" applyBorder="1" applyAlignment="1" applyProtection="1">
      <alignment horizontal="left" vertical="top" wrapText="1"/>
      <protection locked="0"/>
    </xf>
    <xf numFmtId="0" fontId="31" fillId="0" borderId="0" xfId="0" applyFont="1" applyAlignment="1">
      <alignment horizontal="center" vertical="center"/>
    </xf>
    <xf numFmtId="0" fontId="2" fillId="0" borderId="18" xfId="0" applyFont="1" applyBorder="1" applyAlignment="1">
      <alignment horizontal="left" vertical="top" wrapText="1"/>
    </xf>
    <xf numFmtId="0" fontId="2" fillId="0" borderId="20" xfId="0" applyFont="1" applyBorder="1" applyAlignment="1">
      <alignment horizontal="left" vertical="top" wrapText="1"/>
    </xf>
    <xf numFmtId="0" fontId="18" fillId="7" borderId="0" xfId="0" applyFont="1" applyFill="1" applyAlignment="1">
      <alignment horizontal="left" vertical="center" wrapText="1"/>
    </xf>
    <xf numFmtId="0" fontId="3" fillId="2" borderId="18" xfId="0" applyFont="1" applyFill="1" applyBorder="1" applyAlignment="1" applyProtection="1">
      <alignment horizontal="left" vertical="center" wrapText="1"/>
      <protection locked="0"/>
    </xf>
    <xf numFmtId="0" fontId="3" fillId="2" borderId="19"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14" fontId="3" fillId="2" borderId="18" xfId="0" applyNumberFormat="1" applyFont="1" applyFill="1" applyBorder="1" applyAlignment="1" applyProtection="1">
      <alignment horizontal="left" vertical="center" wrapText="1"/>
      <protection locked="0"/>
    </xf>
    <xf numFmtId="14" fontId="3" fillId="2" borderId="19" xfId="0" applyNumberFormat="1" applyFont="1" applyFill="1" applyBorder="1" applyAlignment="1" applyProtection="1">
      <alignment horizontal="left" vertical="center" wrapText="1"/>
      <protection locked="0"/>
    </xf>
    <xf numFmtId="14" fontId="3" fillId="2" borderId="20" xfId="0" applyNumberFormat="1" applyFont="1" applyFill="1" applyBorder="1" applyAlignment="1" applyProtection="1">
      <alignment horizontal="left" vertical="center" wrapText="1"/>
      <protection locked="0"/>
    </xf>
    <xf numFmtId="49" fontId="3" fillId="2" borderId="18" xfId="0" applyNumberFormat="1" applyFont="1" applyFill="1" applyBorder="1" applyAlignment="1" applyProtection="1">
      <alignment horizontal="left" vertical="center" wrapText="1"/>
      <protection locked="0"/>
    </xf>
    <xf numFmtId="49" fontId="3" fillId="2" borderId="19" xfId="0" applyNumberFormat="1" applyFont="1" applyFill="1" applyBorder="1" applyAlignment="1" applyProtection="1">
      <alignment horizontal="left" vertical="center" wrapText="1"/>
      <protection locked="0"/>
    </xf>
    <xf numFmtId="49" fontId="3" fillId="2" borderId="20" xfId="0" applyNumberFormat="1" applyFont="1" applyFill="1" applyBorder="1" applyAlignment="1" applyProtection="1">
      <alignment horizontal="left" vertical="center" wrapText="1"/>
      <protection locked="0"/>
    </xf>
    <xf numFmtId="0" fontId="9" fillId="0" borderId="0" xfId="0" applyFont="1" applyAlignment="1">
      <alignment horizontal="left" vertical="center"/>
    </xf>
    <xf numFmtId="0" fontId="9" fillId="0" borderId="15" xfId="0" applyFont="1" applyBorder="1" applyAlignment="1">
      <alignment horizontal="left" vertical="center"/>
    </xf>
    <xf numFmtId="14" fontId="3" fillId="11" borderId="0" xfId="0" applyNumberFormat="1" applyFont="1" applyFill="1" applyAlignment="1">
      <alignment horizontal="center" vertical="center"/>
    </xf>
    <xf numFmtId="0" fontId="3" fillId="0" borderId="18" xfId="0" applyFont="1" applyBorder="1" applyAlignment="1">
      <alignment horizontal="left" vertical="center"/>
    </xf>
    <xf numFmtId="0" fontId="3" fillId="0" borderId="20" xfId="0" applyFont="1" applyBorder="1" applyAlignment="1">
      <alignment horizontal="left" vertical="center"/>
    </xf>
    <xf numFmtId="0" fontId="2" fillId="0" borderId="17" xfId="0" applyFont="1" applyBorder="1" applyAlignment="1">
      <alignment horizontal="left" vertical="center" wrapText="1"/>
    </xf>
    <xf numFmtId="14" fontId="3" fillId="0" borderId="0" xfId="0" applyNumberFormat="1" applyFont="1" applyAlignment="1">
      <alignment horizontal="left" vertical="center" wrapText="1"/>
    </xf>
    <xf numFmtId="0" fontId="3" fillId="0" borderId="0" xfId="0" applyFont="1" applyAlignment="1">
      <alignment horizontal="left" vertical="top" wrapText="1"/>
    </xf>
    <xf numFmtId="0" fontId="34" fillId="0" borderId="0" xfId="0" applyFont="1" applyAlignment="1">
      <alignment horizontal="center" vertical="center"/>
    </xf>
    <xf numFmtId="0" fontId="18" fillId="0" borderId="0" xfId="0" applyFont="1" applyAlignment="1">
      <alignment horizontal="left" vertical="center"/>
    </xf>
    <xf numFmtId="0" fontId="7" fillId="0" borderId="0" xfId="0" applyFont="1" applyAlignment="1">
      <alignment horizontal="right" vertical="center"/>
    </xf>
    <xf numFmtId="0" fontId="2" fillId="7" borderId="0" xfId="0" applyFont="1" applyFill="1" applyAlignment="1">
      <alignment horizontal="left" vertical="center" wrapText="1"/>
    </xf>
    <xf numFmtId="0" fontId="3" fillId="8" borderId="5" xfId="0" applyFont="1" applyFill="1" applyBorder="1" applyAlignment="1">
      <alignment horizontal="left" vertical="center"/>
    </xf>
    <xf numFmtId="0" fontId="3" fillId="8" borderId="6" xfId="0" applyFont="1" applyFill="1" applyBorder="1" applyAlignment="1">
      <alignment horizontal="left" vertical="center"/>
    </xf>
    <xf numFmtId="0" fontId="3" fillId="8" borderId="7" xfId="0" applyFont="1" applyFill="1" applyBorder="1" applyAlignment="1">
      <alignment horizontal="left" vertical="center"/>
    </xf>
    <xf numFmtId="14" fontId="3" fillId="8" borderId="5" xfId="0" applyNumberFormat="1" applyFont="1" applyFill="1" applyBorder="1" applyAlignment="1">
      <alignment horizontal="left" vertical="center"/>
    </xf>
    <xf numFmtId="14" fontId="3" fillId="8" borderId="6" xfId="0" applyNumberFormat="1" applyFont="1" applyFill="1" applyBorder="1" applyAlignment="1">
      <alignment horizontal="left" vertical="center"/>
    </xf>
    <xf numFmtId="14" fontId="3" fillId="8" borderId="7" xfId="0" applyNumberFormat="1" applyFont="1" applyFill="1" applyBorder="1" applyAlignment="1">
      <alignment horizontal="left" vertical="center"/>
    </xf>
    <xf numFmtId="0" fontId="3" fillId="0" borderId="0" xfId="0" applyFont="1" applyAlignment="1">
      <alignment horizontal="center" vertical="center" wrapText="1"/>
    </xf>
    <xf numFmtId="0" fontId="14" fillId="0" borderId="0" xfId="0" applyFont="1" applyAlignment="1">
      <alignment horizontal="center" vertical="center"/>
    </xf>
    <xf numFmtId="0" fontId="44" fillId="8" borderId="5" xfId="0" applyFont="1" applyFill="1" applyBorder="1" applyAlignment="1">
      <alignment horizontal="left" vertical="center" wrapText="1"/>
    </xf>
    <xf numFmtId="0" fontId="44" fillId="8" borderId="6" xfId="0" applyFont="1" applyFill="1" applyBorder="1" applyAlignment="1">
      <alignment horizontal="left" vertical="center" wrapText="1"/>
    </xf>
    <xf numFmtId="0" fontId="44" fillId="8" borderId="7" xfId="0" applyFont="1" applyFill="1" applyBorder="1" applyAlignment="1">
      <alignment horizontal="left" vertical="center" wrapText="1"/>
    </xf>
    <xf numFmtId="180" fontId="3" fillId="2" borderId="2" xfId="0" applyNumberFormat="1" applyFont="1" applyFill="1" applyBorder="1" applyAlignment="1" applyProtection="1">
      <alignment horizontal="left" vertical="center"/>
      <protection locked="0"/>
    </xf>
    <xf numFmtId="180" fontId="3" fillId="2" borderId="3" xfId="0" applyNumberFormat="1" applyFont="1" applyFill="1" applyBorder="1" applyAlignment="1" applyProtection="1">
      <alignment horizontal="left" vertical="center"/>
      <protection locked="0"/>
    </xf>
    <xf numFmtId="180" fontId="3" fillId="2" borderId="4" xfId="0" applyNumberFormat="1" applyFont="1" applyFill="1" applyBorder="1" applyAlignment="1" applyProtection="1">
      <alignment horizontal="left" vertical="center"/>
      <protection locked="0"/>
    </xf>
    <xf numFmtId="0" fontId="0" fillId="0" borderId="0" xfId="0" applyAlignment="1">
      <alignment horizontal="right" vertical="center"/>
    </xf>
    <xf numFmtId="0" fontId="46" fillId="0" borderId="0" xfId="0" applyFont="1" applyAlignment="1">
      <alignment horizontal="center" vertical="center"/>
    </xf>
    <xf numFmtId="0" fontId="0" fillId="0" borderId="25" xfId="0" applyBorder="1" applyAlignment="1">
      <alignment horizontal="left" vertical="top" wrapText="1"/>
    </xf>
    <xf numFmtId="0" fontId="0" fillId="0" borderId="15"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xf numFmtId="0" fontId="0" fillId="0" borderId="0" xfId="0"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xf numFmtId="0" fontId="0" fillId="0" borderId="16" xfId="0" applyBorder="1" applyAlignment="1">
      <alignment horizontal="left" vertical="top"/>
    </xf>
    <xf numFmtId="0" fontId="0" fillId="0" borderId="30" xfId="0" applyBorder="1" applyAlignment="1">
      <alignment horizontal="left" vertical="top"/>
    </xf>
    <xf numFmtId="0" fontId="38" fillId="0" borderId="18" xfId="0" applyFont="1" applyBorder="1" applyAlignment="1">
      <alignment horizontal="center" vertical="center"/>
    </xf>
    <xf numFmtId="0" fontId="38" fillId="0" borderId="19" xfId="0" applyFont="1" applyBorder="1" applyAlignment="1">
      <alignment horizontal="center" vertical="center"/>
    </xf>
    <xf numFmtId="0" fontId="38" fillId="0" borderId="20" xfId="0" applyFont="1" applyBorder="1" applyAlignment="1">
      <alignment horizontal="center" vertical="center"/>
    </xf>
    <xf numFmtId="0" fontId="0" fillId="0" borderId="0" xfId="0" applyAlignment="1">
      <alignment horizontal="center" vertical="center"/>
    </xf>
    <xf numFmtId="0" fontId="0" fillId="0" borderId="0" xfId="0" quotePrefix="1" applyAlignment="1">
      <alignment horizontal="center" vertical="center"/>
    </xf>
    <xf numFmtId="0" fontId="16" fillId="0" borderId="0" xfId="2" applyAlignment="1">
      <alignment horizontal="center" vertical="center"/>
    </xf>
    <xf numFmtId="0" fontId="34" fillId="0" borderId="0" xfId="0" applyFont="1" applyAlignment="1" applyProtection="1">
      <alignment horizontal="center" vertical="center"/>
    </xf>
    <xf numFmtId="0" fontId="7" fillId="0" borderId="0" xfId="0" applyFont="1" applyAlignment="1" applyProtection="1">
      <alignment horizontal="right" vertical="center"/>
    </xf>
    <xf numFmtId="0" fontId="2" fillId="7" borderId="0" xfId="0" applyFont="1" applyFill="1" applyAlignment="1" applyProtection="1">
      <alignment horizontal="left" vertical="center" wrapText="1"/>
    </xf>
    <xf numFmtId="0" fontId="7" fillId="0" borderId="0" xfId="0" applyFont="1" applyAlignment="1" applyProtection="1">
      <alignment horizontal="center" vertical="center"/>
    </xf>
    <xf numFmtId="0" fontId="19" fillId="0" borderId="0" xfId="0" applyFont="1" applyAlignment="1" applyProtection="1">
      <alignment horizontal="left" vertical="center"/>
    </xf>
    <xf numFmtId="0" fontId="18" fillId="0" borderId="0" xfId="0" applyFont="1" applyAlignment="1" applyProtection="1">
      <alignment horizontal="left" vertical="center"/>
    </xf>
    <xf numFmtId="0" fontId="3" fillId="0" borderId="0" xfId="0" applyFont="1" applyProtection="1">
      <alignment vertical="center"/>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5" fillId="0" borderId="0" xfId="0" applyFont="1" applyProtection="1">
      <alignment vertical="center"/>
    </xf>
    <xf numFmtId="0" fontId="3" fillId="0" borderId="0" xfId="0" applyFont="1" applyAlignment="1" applyProtection="1">
      <alignment horizontal="left" vertical="center"/>
    </xf>
    <xf numFmtId="0" fontId="3" fillId="8" borderId="5" xfId="0" applyFont="1" applyFill="1" applyBorder="1" applyAlignment="1" applyProtection="1">
      <alignment horizontal="left" vertical="center"/>
    </xf>
    <xf numFmtId="0" fontId="3" fillId="8" borderId="6" xfId="0" applyFont="1" applyFill="1" applyBorder="1" applyAlignment="1" applyProtection="1">
      <alignment horizontal="left" vertical="center"/>
    </xf>
    <xf numFmtId="0" fontId="3" fillId="8" borderId="7" xfId="0" applyFont="1" applyFill="1" applyBorder="1" applyAlignment="1" applyProtection="1">
      <alignment horizontal="left" vertical="center"/>
    </xf>
    <xf numFmtId="0" fontId="3" fillId="0" borderId="8" xfId="0" applyFont="1" applyBorder="1" applyAlignment="1" applyProtection="1">
      <alignment horizontal="left" vertical="center"/>
    </xf>
    <xf numFmtId="14" fontId="3" fillId="8" borderId="5" xfId="0" applyNumberFormat="1" applyFont="1" applyFill="1" applyBorder="1" applyAlignment="1" applyProtection="1">
      <alignment horizontal="left" vertical="center"/>
    </xf>
    <xf numFmtId="0" fontId="3" fillId="0" borderId="0" xfId="0" applyFont="1" applyAlignment="1" applyProtection="1">
      <alignment horizontal="left" vertical="center"/>
    </xf>
    <xf numFmtId="0" fontId="5" fillId="0" borderId="0" xfId="0" applyFont="1" applyAlignment="1" applyProtection="1">
      <alignment horizontal="left" vertical="center"/>
    </xf>
    <xf numFmtId="14" fontId="3" fillId="8" borderId="1" xfId="0" applyNumberFormat="1" applyFont="1" applyFill="1" applyBorder="1" applyAlignment="1" applyProtection="1">
      <alignment horizontal="center" vertical="center"/>
    </xf>
    <xf numFmtId="0" fontId="9" fillId="0" borderId="0" xfId="0" applyFont="1" applyProtection="1">
      <alignment vertical="center"/>
    </xf>
    <xf numFmtId="0" fontId="5" fillId="0" borderId="0" xfId="0" applyFont="1" applyAlignment="1" applyProtection="1">
      <alignment horizontal="left" vertical="center"/>
    </xf>
    <xf numFmtId="14" fontId="3" fillId="8" borderId="17" xfId="0" applyNumberFormat="1" applyFont="1" applyFill="1" applyBorder="1" applyAlignment="1" applyProtection="1">
      <alignment horizontal="center" vertical="center"/>
    </xf>
    <xf numFmtId="0" fontId="28" fillId="0" borderId="0" xfId="0" applyFont="1" applyAlignment="1" applyProtection="1">
      <alignment horizontal="left" vertical="center"/>
    </xf>
    <xf numFmtId="0" fontId="3" fillId="0" borderId="0" xfId="0" applyFont="1" applyAlignment="1" applyProtection="1">
      <alignment horizontal="right" vertical="center"/>
    </xf>
    <xf numFmtId="14" fontId="3" fillId="0" borderId="0" xfId="0" applyNumberFormat="1" applyFont="1" applyProtection="1">
      <alignment vertical="center"/>
    </xf>
    <xf numFmtId="0" fontId="27" fillId="0" borderId="0" xfId="0" applyFont="1" applyAlignment="1" applyProtection="1">
      <alignment horizontal="right" vertical="center"/>
    </xf>
    <xf numFmtId="0" fontId="3" fillId="0" borderId="0" xfId="0" applyFont="1" applyAlignment="1" applyProtection="1">
      <alignment vertical="top"/>
    </xf>
    <xf numFmtId="0" fontId="6" fillId="0" borderId="0" xfId="0" applyFont="1" applyAlignment="1" applyProtection="1">
      <alignment horizontal="left" vertical="center" wrapText="1"/>
    </xf>
    <xf numFmtId="0" fontId="44" fillId="8" borderId="5" xfId="0" applyFont="1" applyFill="1" applyBorder="1" applyAlignment="1" applyProtection="1">
      <alignment horizontal="left" vertical="center" wrapText="1"/>
    </xf>
    <xf numFmtId="0" fontId="44" fillId="8" borderId="6" xfId="0" applyFont="1" applyFill="1" applyBorder="1" applyAlignment="1" applyProtection="1">
      <alignment horizontal="left" vertical="center" wrapText="1"/>
    </xf>
    <xf numFmtId="0" fontId="44" fillId="8" borderId="7" xfId="0" applyFont="1" applyFill="1" applyBorder="1" applyAlignment="1" applyProtection="1">
      <alignment horizontal="left" vertical="center" wrapText="1"/>
    </xf>
    <xf numFmtId="14" fontId="3" fillId="0" borderId="0" xfId="0" applyNumberFormat="1" applyFont="1" applyAlignment="1" applyProtection="1">
      <alignment horizontal="right" vertical="center"/>
    </xf>
    <xf numFmtId="14" fontId="3" fillId="8" borderId="31" xfId="0" applyNumberFormat="1" applyFont="1" applyFill="1" applyBorder="1" applyAlignment="1" applyProtection="1">
      <alignment horizontal="center" vertical="center"/>
    </xf>
    <xf numFmtId="0" fontId="2" fillId="0" borderId="0" xfId="0" applyFont="1" applyAlignment="1" applyProtection="1">
      <alignment horizontal="right" vertical="center"/>
    </xf>
    <xf numFmtId="0" fontId="19" fillId="0" borderId="0" xfId="0" applyFont="1" applyAlignment="1" applyProtection="1">
      <alignment horizontal="left" vertical="center" wrapText="1"/>
    </xf>
    <xf numFmtId="0" fontId="3" fillId="0" borderId="35" xfId="0" applyFont="1" applyBorder="1" applyAlignment="1" applyProtection="1">
      <alignment horizontal="left" vertical="center" wrapText="1"/>
    </xf>
    <xf numFmtId="0" fontId="3"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3" fillId="0" borderId="0" xfId="0" applyFont="1" applyAlignment="1" applyProtection="1">
      <alignment vertical="center" wrapText="1"/>
    </xf>
    <xf numFmtId="0" fontId="9" fillId="0" borderId="0" xfId="0" applyFont="1" applyAlignment="1" applyProtection="1">
      <alignment horizontal="center" vertical="center"/>
    </xf>
    <xf numFmtId="0" fontId="17" fillId="0" borderId="0" xfId="0" applyFont="1" applyAlignment="1" applyProtection="1">
      <alignment horizontal="left" vertical="center"/>
    </xf>
    <xf numFmtId="0" fontId="2" fillId="0" borderId="0" xfId="0" applyFont="1" applyProtection="1">
      <alignment vertical="center"/>
    </xf>
    <xf numFmtId="0" fontId="42" fillId="0" borderId="0" xfId="0" applyFont="1" applyAlignment="1" applyProtection="1">
      <alignment horizontal="left" vertical="center" wrapText="1"/>
    </xf>
  </cellXfs>
  <cellStyles count="3">
    <cellStyle name="ハイパーリンク" xfId="2" builtinId="8"/>
    <cellStyle name="標準" xfId="0" builtinId="0"/>
    <cellStyle name="良い" xfId="1" builtinId="26"/>
  </cellStyles>
  <dxfs count="20">
    <dxf>
      <fill>
        <patternFill>
          <bgColor rgb="FF00B0F0"/>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0066"/>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ont>
        <b/>
        <i val="0"/>
        <color rgb="FFFF0000"/>
      </font>
    </dxf>
  </dxfs>
  <tableStyles count="0" defaultTableStyle="TableStyleMedium2" defaultPivotStyle="PivotStyleLight16"/>
  <colors>
    <mruColors>
      <color rgb="FFCCFFFF"/>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23</xdr:row>
          <xdr:rowOff>95250</xdr:rowOff>
        </xdr:from>
        <xdr:to>
          <xdr:col>1</xdr:col>
          <xdr:colOff>647700</xdr:colOff>
          <xdr:row>23</xdr:row>
          <xdr:rowOff>742950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99CC" mc:Ignorable="a14" a14:legacySpreadsheetColorIndex="45"/>
            </a:solidFill>
            <a:ln w="38100">
              <a:solidFill>
                <a:srgbClr val="FF0000" mc:Ignorable="a14" a14:legacySpreadsheetColorIndex="10"/>
              </a:solidFill>
              <a:miter lim="800000"/>
              <a:headEnd/>
              <a:tailEnd/>
            </a:ln>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otaff.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moj.go.jp/isa/content/930004953.pdf" TargetMode="External"/><Relationship Id="rId1" Type="http://schemas.openxmlformats.org/officeDocument/2006/relationships/hyperlink" Target="https://www.moj.go.jp/isa/content/93000495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92BE-4749-4C20-916F-60D1B8D53578}">
  <sheetPr>
    <pageSetUpPr fitToPage="1"/>
  </sheetPr>
  <dimension ref="A1:Q83"/>
  <sheetViews>
    <sheetView view="pageBreakPreview" topLeftCell="A22" zoomScaleNormal="100" zoomScaleSheetLayoutView="100" workbookViewId="0">
      <selection activeCell="D31" sqref="D31"/>
    </sheetView>
  </sheetViews>
  <sheetFormatPr defaultColWidth="9" defaultRowHeight="16.5" x14ac:dyDescent="0.4"/>
  <cols>
    <col min="1" max="1" width="2.875" style="2" customWidth="1"/>
    <col min="2" max="2" width="11.125" style="2" customWidth="1"/>
    <col min="3" max="3" width="15.5" style="2" customWidth="1"/>
    <col min="4" max="4" width="15.375" style="2" customWidth="1"/>
    <col min="5" max="5" width="5.75" style="2" customWidth="1"/>
    <col min="6" max="6" width="3.25" style="2" customWidth="1"/>
    <col min="7" max="7" width="4" style="2" customWidth="1"/>
    <col min="8" max="8" width="9.75" style="2" customWidth="1"/>
    <col min="9" max="9" width="22" style="2" customWidth="1"/>
    <col min="10" max="10" width="55.375" style="2" customWidth="1"/>
    <col min="11" max="11" width="12.5" style="2" bestFit="1" customWidth="1"/>
    <col min="12" max="12" width="10.75" style="2" bestFit="1" customWidth="1"/>
    <col min="13" max="16" width="9" style="2"/>
    <col min="17" max="17" width="19.125" style="2" customWidth="1"/>
    <col min="18" max="18" width="10.75" style="2" bestFit="1" customWidth="1"/>
    <col min="19" max="16384" width="9" style="2"/>
  </cols>
  <sheetData>
    <row r="1" spans="1:10" ht="21.75" customHeight="1" x14ac:dyDescent="0.4">
      <c r="A1" s="149" t="s">
        <v>0</v>
      </c>
      <c r="B1" s="149"/>
      <c r="C1" s="149"/>
      <c r="D1" s="149"/>
      <c r="E1" s="149"/>
      <c r="F1" s="149"/>
      <c r="G1" s="149"/>
      <c r="H1" s="149"/>
      <c r="I1" s="149"/>
      <c r="J1" s="149"/>
    </row>
    <row r="2" spans="1:10" x14ac:dyDescent="0.4">
      <c r="A2" s="150" t="s">
        <v>1</v>
      </c>
      <c r="B2" s="150"/>
      <c r="C2" s="150"/>
      <c r="D2" s="150"/>
      <c r="E2" s="150"/>
      <c r="F2" s="150"/>
      <c r="G2" s="150"/>
      <c r="H2" s="150"/>
      <c r="I2" s="150"/>
      <c r="J2" s="150"/>
    </row>
    <row r="3" spans="1:10" x14ac:dyDescent="0.4">
      <c r="A3" s="49" t="s">
        <v>2</v>
      </c>
      <c r="B3" s="50"/>
      <c r="C3" s="50"/>
      <c r="D3" s="50"/>
      <c r="E3" s="50"/>
      <c r="F3" s="50"/>
      <c r="G3" s="50"/>
      <c r="H3" s="50"/>
      <c r="I3" s="50"/>
      <c r="J3" s="50"/>
    </row>
    <row r="4" spans="1:10" ht="20.25" customHeight="1" x14ac:dyDescent="0.4">
      <c r="A4" s="155" t="s">
        <v>3</v>
      </c>
      <c r="B4" s="155"/>
      <c r="C4" s="155"/>
      <c r="D4" s="155"/>
      <c r="E4" s="155"/>
      <c r="F4" s="155"/>
      <c r="G4" s="155"/>
      <c r="H4" s="155"/>
      <c r="I4" s="155"/>
      <c r="J4" s="155"/>
    </row>
    <row r="5" spans="1:10" ht="221.25" customHeight="1" x14ac:dyDescent="0.4">
      <c r="A5" s="156" t="s">
        <v>4</v>
      </c>
      <c r="B5" s="157"/>
      <c r="C5" s="157"/>
      <c r="D5" s="157"/>
      <c r="E5" s="157"/>
      <c r="F5" s="157"/>
      <c r="G5" s="157"/>
      <c r="H5" s="157"/>
      <c r="I5" s="157"/>
      <c r="J5" s="157"/>
    </row>
    <row r="6" spans="1:10" s="1" customFormat="1" ht="32.25" customHeight="1" x14ac:dyDescent="0.4">
      <c r="A6" s="142" t="s">
        <v>5</v>
      </c>
      <c r="B6" s="142"/>
      <c r="C6" s="142"/>
      <c r="D6" s="142"/>
      <c r="E6" s="142"/>
      <c r="F6" s="142"/>
      <c r="G6" s="142"/>
      <c r="H6" s="142"/>
      <c r="I6" s="142"/>
      <c r="J6" s="142"/>
    </row>
    <row r="7" spans="1:10" s="1" customFormat="1" ht="11.25" customHeight="1" x14ac:dyDescent="0.4">
      <c r="A7" s="47"/>
      <c r="B7" s="48"/>
      <c r="C7" s="48"/>
      <c r="D7" s="48"/>
      <c r="E7" s="48"/>
      <c r="F7" s="48"/>
      <c r="G7" s="48"/>
      <c r="H7" s="48"/>
      <c r="I7" s="48"/>
      <c r="J7" s="48"/>
    </row>
    <row r="8" spans="1:10" x14ac:dyDescent="0.4">
      <c r="H8" s="15"/>
      <c r="I8" s="11" t="s">
        <v>6</v>
      </c>
      <c r="J8" s="55">
        <v>45303</v>
      </c>
    </row>
    <row r="9" spans="1:10" x14ac:dyDescent="0.4">
      <c r="A9" s="7" t="s">
        <v>7</v>
      </c>
    </row>
    <row r="10" spans="1:10" ht="24" customHeight="1" x14ac:dyDescent="0.4">
      <c r="B10" s="140" t="s">
        <v>8</v>
      </c>
      <c r="C10" s="140"/>
      <c r="D10" s="143" t="s">
        <v>9</v>
      </c>
      <c r="E10" s="144"/>
      <c r="F10" s="144"/>
      <c r="G10" s="144"/>
      <c r="H10" s="144"/>
      <c r="I10" s="144"/>
      <c r="J10" s="145"/>
    </row>
    <row r="11" spans="1:10" ht="24" customHeight="1" x14ac:dyDescent="0.4">
      <c r="B11" s="140" t="s">
        <v>10</v>
      </c>
      <c r="C11" s="151"/>
      <c r="D11" s="152">
        <v>32874</v>
      </c>
      <c r="E11" s="153"/>
      <c r="F11" s="153"/>
      <c r="G11" s="153"/>
      <c r="H11" s="153"/>
      <c r="I11" s="153"/>
      <c r="J11" s="154"/>
    </row>
    <row r="12" spans="1:10" ht="24.75" customHeight="1" x14ac:dyDescent="0.4">
      <c r="B12" s="140" t="s">
        <v>11</v>
      </c>
      <c r="C12" s="140"/>
      <c r="D12" s="143" t="s">
        <v>12</v>
      </c>
      <c r="E12" s="144"/>
      <c r="F12" s="144"/>
      <c r="G12" s="144"/>
      <c r="H12" s="144"/>
      <c r="I12" s="144"/>
      <c r="J12" s="145"/>
    </row>
    <row r="13" spans="1:10" ht="10.5" customHeight="1" x14ac:dyDescent="0.4"/>
    <row r="14" spans="1:10" ht="16.5" customHeight="1" x14ac:dyDescent="0.4">
      <c r="A14" s="7" t="s">
        <v>13</v>
      </c>
      <c r="B14" s="7" t="s">
        <v>14</v>
      </c>
      <c r="C14" s="7"/>
      <c r="D14" s="7"/>
      <c r="E14" s="7"/>
      <c r="F14" s="7"/>
      <c r="G14" s="7"/>
      <c r="H14" s="7"/>
      <c r="I14" s="7"/>
    </row>
    <row r="15" spans="1:10" ht="24" customHeight="1" x14ac:dyDescent="0.4">
      <c r="B15" s="9"/>
      <c r="D15" s="21">
        <v>43922</v>
      </c>
      <c r="E15" s="2" t="s">
        <v>15</v>
      </c>
    </row>
    <row r="16" spans="1:10" ht="18" customHeight="1" x14ac:dyDescent="0.4">
      <c r="C16" s="11" t="s">
        <v>16</v>
      </c>
      <c r="D16" s="53">
        <f>EDATE(D15,60)</f>
        <v>45748</v>
      </c>
      <c r="E16" s="36" t="s">
        <v>17</v>
      </c>
      <c r="F16" s="15"/>
      <c r="G16" s="15"/>
      <c r="H16" s="15"/>
      <c r="I16" s="35"/>
    </row>
    <row r="17" spans="1:12" ht="18" customHeight="1" x14ac:dyDescent="0.4">
      <c r="C17" s="11" t="s">
        <v>18</v>
      </c>
      <c r="D17" s="54" t="str">
        <f>DATEDIF($D$72,$D$16,"y")&amp;"年"&amp;DATEDIF($D$72,$D$16,"ym")&amp;"ヶ月"&amp;DATEDIF($D$72,$D$16,"md")&amp;"日"</f>
        <v>1年2ヶ月20日</v>
      </c>
      <c r="E17" s="36" t="s">
        <v>17</v>
      </c>
      <c r="F17" s="15"/>
      <c r="G17" s="15"/>
      <c r="H17" s="15"/>
      <c r="I17" s="35"/>
    </row>
    <row r="18" spans="1:12" ht="18" customHeight="1" x14ac:dyDescent="0.4">
      <c r="C18" s="11"/>
      <c r="D18" s="11"/>
      <c r="F18" s="15"/>
      <c r="G18" s="15"/>
      <c r="H18" s="15"/>
      <c r="I18" s="35"/>
    </row>
    <row r="19" spans="1:12" x14ac:dyDescent="0.4">
      <c r="A19" s="7" t="s">
        <v>19</v>
      </c>
      <c r="B19" s="7"/>
    </row>
    <row r="20" spans="1:12" ht="26.25" customHeight="1" x14ac:dyDescent="0.4">
      <c r="B20" s="2" t="s">
        <v>20</v>
      </c>
      <c r="C20" s="2" t="s">
        <v>21</v>
      </c>
      <c r="D20" s="5">
        <v>44863</v>
      </c>
      <c r="E20" s="1" t="s">
        <v>15</v>
      </c>
      <c r="G20" s="12"/>
    </row>
    <row r="21" spans="1:12" ht="26.25" customHeight="1" x14ac:dyDescent="0.4">
      <c r="B21" s="2" t="s">
        <v>22</v>
      </c>
      <c r="C21" s="2" t="s">
        <v>23</v>
      </c>
      <c r="D21" s="5">
        <v>44926</v>
      </c>
      <c r="E21" s="1" t="s">
        <v>15</v>
      </c>
      <c r="F21" s="11"/>
      <c r="G21" s="12"/>
      <c r="J21" s="22"/>
    </row>
    <row r="22" spans="1:12" ht="26.25" customHeight="1" x14ac:dyDescent="0.4">
      <c r="B22" s="2" t="s">
        <v>24</v>
      </c>
      <c r="C22" s="2" t="s">
        <v>25</v>
      </c>
      <c r="D22" s="58" t="str">
        <f>DATEDIF($D$20,$D$21+1,"y")&amp;"年"&amp;DATEDIF($D$20,$D$21+1,"Yｍ")&amp;"ヶ月"&amp;DATEDIF($D$20,$D$21+1,"MD")&amp;"日"</f>
        <v>0年2ヶ月3日</v>
      </c>
      <c r="E22" s="1"/>
      <c r="F22" s="11"/>
      <c r="G22" s="12"/>
      <c r="J22" s="22"/>
    </row>
    <row r="23" spans="1:12" ht="26.25" customHeight="1" x14ac:dyDescent="0.4">
      <c r="D23" s="58"/>
      <c r="E23" s="1"/>
      <c r="F23" s="11"/>
      <c r="G23" s="12"/>
      <c r="J23" s="22"/>
    </row>
    <row r="24" spans="1:12" ht="26.25" customHeight="1" x14ac:dyDescent="0.4">
      <c r="B24" s="2" t="s">
        <v>26</v>
      </c>
      <c r="C24" s="2" t="s">
        <v>21</v>
      </c>
      <c r="D24" s="5">
        <v>44936</v>
      </c>
      <c r="E24" s="1"/>
      <c r="F24" s="11"/>
      <c r="G24" s="12"/>
      <c r="J24" s="22"/>
    </row>
    <row r="25" spans="1:12" ht="26.25" customHeight="1" x14ac:dyDescent="0.4">
      <c r="B25" s="2" t="s">
        <v>27</v>
      </c>
      <c r="C25" s="2" t="s">
        <v>23</v>
      </c>
      <c r="D25" s="5">
        <v>45230</v>
      </c>
      <c r="E25" s="1"/>
      <c r="F25" s="11"/>
      <c r="G25" s="12"/>
      <c r="J25" s="22"/>
    </row>
    <row r="26" spans="1:12" ht="26.25" customHeight="1" x14ac:dyDescent="0.4">
      <c r="B26" s="2" t="s">
        <v>28</v>
      </c>
      <c r="C26" s="2" t="s">
        <v>25</v>
      </c>
      <c r="D26" s="58" t="str">
        <f>DATEDIF($D$24,$D$25+1,"y")&amp;"年"&amp;DATEDIF($D$24,$D$25+1,"Yｍ")&amp;"ヶ月"&amp;DATEDIF($D$24,$D$25+1,"MD")&amp;"日"</f>
        <v>0年9ヶ月22日</v>
      </c>
      <c r="E26" s="1"/>
      <c r="F26" s="11"/>
      <c r="G26" s="12"/>
      <c r="J26" s="22"/>
    </row>
    <row r="27" spans="1:12" ht="26.25" customHeight="1" x14ac:dyDescent="0.4">
      <c r="B27" s="2" t="s">
        <v>29</v>
      </c>
      <c r="C27" s="2" t="s">
        <v>21</v>
      </c>
      <c r="D27" s="5">
        <v>45231</v>
      </c>
      <c r="E27" s="1"/>
      <c r="F27" s="11"/>
      <c r="G27" s="12"/>
      <c r="J27" s="22"/>
    </row>
    <row r="28" spans="1:12" ht="26.25" customHeight="1" x14ac:dyDescent="0.4">
      <c r="B28" s="2" t="s">
        <v>30</v>
      </c>
      <c r="C28" s="2" t="s">
        <v>23</v>
      </c>
      <c r="D28" s="5">
        <v>45303</v>
      </c>
      <c r="E28" s="1"/>
      <c r="F28" s="11"/>
      <c r="G28" s="12"/>
      <c r="J28" s="22"/>
    </row>
    <row r="29" spans="1:12" ht="26.25" customHeight="1" x14ac:dyDescent="0.4">
      <c r="B29" s="2" t="s">
        <v>31</v>
      </c>
      <c r="C29" s="2" t="s">
        <v>25</v>
      </c>
      <c r="D29" s="58" t="str">
        <f>DATEDIF($D$27,$D$28+1,"y")&amp;"年"&amp;DATEDIF($D$27,$D$28+1,"Yｍ")&amp;"ヶ月"&amp;DATEDIF($D$27,$D$28+1,"MD")&amp;"日"</f>
        <v>0年2ヶ月12日</v>
      </c>
      <c r="E29" s="1"/>
      <c r="F29" s="11"/>
      <c r="G29" s="12"/>
      <c r="J29" s="22"/>
    </row>
    <row r="30" spans="1:12" ht="12.75" customHeight="1" thickBot="1" x14ac:dyDescent="0.45">
      <c r="D30" s="37"/>
      <c r="F30" s="11"/>
      <c r="G30" s="12"/>
    </row>
    <row r="31" spans="1:12" ht="33.75" customHeight="1" thickBot="1" x14ac:dyDescent="0.45">
      <c r="B31" s="15" t="s">
        <v>32</v>
      </c>
      <c r="C31" s="3"/>
      <c r="D31" s="57" t="str">
        <f>(DATEDIF($D$20,$D$21+1,"y")+DATEDIF(D24,D25+1,"y")+DATEDIF($D$27,$D$28+1,"y"))&amp;"年"&amp;(DATEDIF($D$20,$D$21+1,"ym")+DATEDIF(D24,D25+1,"ym")+DATEDIF($D$27,$D$28+1,"ym"))&amp;"ヶ月"&amp;(DATEDIF($D$20,$D$21+1,"md")+DATEDIF(D24,D25+1,"md")+DATEDIF($D$27,$D$28+1,"md"))&amp;"日"</f>
        <v>0年13ヶ月37日</v>
      </c>
      <c r="E31" s="20" t="s">
        <v>17</v>
      </c>
      <c r="F31" s="11"/>
      <c r="G31" s="138" t="s">
        <v>33</v>
      </c>
      <c r="H31" s="138"/>
      <c r="I31" s="139" t="str">
        <f>IF(DATEDIF($D$20,$D$21+1,"y")&gt;=2,"実務経験要件を満たしています。⑤へ進んでください","実務経験期間が短いです。あなたの在留資格が特定技能１号の場合、経過措置の対象か判定しますので、④に進んでください。特定技能1号以外の在留資格の人は、実務経験に係る誓約書を入力して下さい")</f>
        <v>実務経験期間が短いです。あなたの在留資格が特定技能１号の場合、経過措置の対象か判定しますので、④に進んでください。特定技能1号以外の在留資格の人は、実務経験に係る誓約書を入力して下さい</v>
      </c>
      <c r="J31" s="139"/>
      <c r="L31" s="2">
        <f>D2</f>
        <v>0</v>
      </c>
    </row>
    <row r="32" spans="1:12" ht="33.75" customHeight="1" x14ac:dyDescent="0.4">
      <c r="B32" s="15"/>
      <c r="C32" s="3"/>
      <c r="D32" s="59"/>
      <c r="E32" s="20"/>
      <c r="F32" s="11"/>
      <c r="G32" s="46"/>
      <c r="H32" s="46"/>
      <c r="I32" s="24"/>
      <c r="J32" s="24"/>
    </row>
    <row r="33" spans="1:17" ht="33.75" customHeight="1" x14ac:dyDescent="0.4">
      <c r="B33" s="15"/>
      <c r="C33" s="3"/>
      <c r="D33" s="59"/>
      <c r="E33" s="20"/>
      <c r="F33" s="11"/>
      <c r="G33" s="46"/>
      <c r="H33" s="46"/>
      <c r="I33" s="24"/>
      <c r="J33" s="24"/>
    </row>
    <row r="34" spans="1:17" ht="15.75" customHeight="1" x14ac:dyDescent="0.4">
      <c r="I34" s="140"/>
      <c r="J34" s="140"/>
    </row>
    <row r="35" spans="1:17" ht="33.75" customHeight="1" x14ac:dyDescent="0.4">
      <c r="A35" s="148" t="s">
        <v>34</v>
      </c>
      <c r="B35" s="148"/>
      <c r="C35" s="148"/>
      <c r="D35" s="148"/>
      <c r="E35" s="148"/>
      <c r="F35" s="148"/>
      <c r="G35" s="148"/>
      <c r="H35" s="148"/>
      <c r="I35" s="148"/>
      <c r="J35" s="148"/>
      <c r="Q35" s="16"/>
    </row>
    <row r="36" spans="1:17" ht="19.5" customHeight="1" x14ac:dyDescent="0.4">
      <c r="A36" s="8"/>
      <c r="B36" s="146" t="s">
        <v>35</v>
      </c>
      <c r="C36" s="147"/>
      <c r="D36" s="147"/>
      <c r="E36" s="147"/>
      <c r="F36" s="147"/>
      <c r="G36" s="147"/>
      <c r="H36" s="147"/>
      <c r="I36" s="147"/>
      <c r="J36" s="147"/>
      <c r="Q36" s="16"/>
    </row>
    <row r="37" spans="1:17" ht="15" customHeight="1" x14ac:dyDescent="0.4">
      <c r="D37" s="10"/>
      <c r="Q37" s="10"/>
    </row>
    <row r="38" spans="1:17" ht="19.5" customHeight="1" thickBot="1" x14ac:dyDescent="0.45">
      <c r="A38" s="8"/>
      <c r="B38" s="141" t="s">
        <v>36</v>
      </c>
      <c r="C38" s="141"/>
      <c r="D38" s="141"/>
      <c r="E38" s="141"/>
      <c r="F38" s="141"/>
      <c r="G38" s="141"/>
      <c r="H38" s="141"/>
      <c r="I38" s="141"/>
      <c r="J38" s="141"/>
      <c r="Q38" s="16"/>
    </row>
    <row r="39" spans="1:17" s="3" customFormat="1" ht="31.5" customHeight="1" thickBot="1" x14ac:dyDescent="0.45">
      <c r="B39" s="149" t="s">
        <v>37</v>
      </c>
      <c r="C39" s="149"/>
      <c r="D39" s="51" t="str">
        <f>IF($D$15="","該当しません",(DATEDIF($D$15,$D$72+1,"y")&amp;"年"&amp;DATEDIF($D$15,$D$72+1,"ym")&amp;"ヶ月"&amp;DATEDIF($D$15,$D$72+1,"ｍd")&amp;"日"))</f>
        <v>3年9ヶ月12日</v>
      </c>
      <c r="E39" s="36" t="s">
        <v>38</v>
      </c>
      <c r="H39" s="52" t="s">
        <v>33</v>
      </c>
      <c r="I39" s="140" t="str">
        <f>IF(DATEDIF($D$15,$D$72,"ｍ")&gt;=30,"条件aに該当","経過措置条件を満たしていません")</f>
        <v>条件aに該当</v>
      </c>
      <c r="J39" s="140"/>
      <c r="Q39" s="29"/>
    </row>
    <row r="40" spans="1:17" ht="21.75" customHeight="1" x14ac:dyDescent="0.4">
      <c r="B40" s="15"/>
      <c r="C40" s="15"/>
      <c r="D40" s="35"/>
      <c r="G40" s="34"/>
      <c r="H40" s="34"/>
      <c r="Q40" s="10"/>
    </row>
    <row r="41" spans="1:17" ht="19.5" customHeight="1" thickBot="1" x14ac:dyDescent="0.45">
      <c r="B41" s="158" t="s">
        <v>39</v>
      </c>
      <c r="C41" s="158"/>
      <c r="D41" s="158"/>
      <c r="E41" s="158"/>
      <c r="F41" s="158"/>
      <c r="G41" s="158"/>
      <c r="H41" s="158"/>
      <c r="I41" s="158"/>
      <c r="J41" s="158"/>
      <c r="Q41" s="17"/>
    </row>
    <row r="42" spans="1:17" ht="24" customHeight="1" thickBot="1" x14ac:dyDescent="0.45">
      <c r="B42" s="15" t="s">
        <v>40</v>
      </c>
      <c r="D42" s="45" t="str">
        <f>DATEDIF($D$72,$D$16-180,"y")&amp;"年"&amp;DATEDIF($D$72,$D$16-180,"ym")&amp;"ヶ月"&amp;DATEDIF($D$72,$D$16-180,"md")&amp;"日"</f>
        <v>0年8ヶ月21日</v>
      </c>
      <c r="E42" s="20" t="s">
        <v>38</v>
      </c>
      <c r="F42" s="3"/>
      <c r="H42" s="24"/>
      <c r="I42" s="158"/>
      <c r="J42" s="158"/>
      <c r="K42" s="18"/>
      <c r="M42" s="18"/>
      <c r="N42" s="19"/>
      <c r="O42" s="18"/>
      <c r="P42" s="18"/>
    </row>
    <row r="43" spans="1:17" ht="23.25" customHeight="1" thickBot="1" x14ac:dyDescent="0.45">
      <c r="B43" s="15" t="s">
        <v>41</v>
      </c>
      <c r="D43" s="44" t="str">
        <f>IF($D$15="","該当しません",DATEDIF($D$20,$D$21+1,"y")&amp;"年"&amp;DATEDIF($D$20,$D$21+1,"ym")&amp;"ヶ月"&amp;DATEDIF($D$20,$D$21+1,"md")&amp;"日")</f>
        <v>0年2ヶ月3日</v>
      </c>
      <c r="E43" s="20" t="s">
        <v>38</v>
      </c>
      <c r="F43" s="11"/>
      <c r="H43" s="46" t="s">
        <v>33</v>
      </c>
      <c r="I43" s="140" t="str">
        <f>IF(D43&gt;=D42,"条件bに該当","経過措置条件を満たしていません。")</f>
        <v>経過措置条件を満たしていません。</v>
      </c>
      <c r="J43" s="140"/>
      <c r="K43" s="18"/>
      <c r="L43" s="43"/>
      <c r="M43" s="18"/>
      <c r="N43" s="19"/>
      <c r="O43" s="18"/>
      <c r="P43" s="18"/>
    </row>
    <row r="44" spans="1:17" ht="21.75" customHeight="1" x14ac:dyDescent="0.4">
      <c r="B44" s="15"/>
      <c r="C44" s="11"/>
      <c r="D44" s="11"/>
      <c r="E44" s="20"/>
      <c r="F44" s="3"/>
      <c r="G44" s="15"/>
      <c r="M44" s="18"/>
      <c r="N44" s="19"/>
      <c r="O44" s="18"/>
      <c r="P44" s="18"/>
    </row>
    <row r="45" spans="1:17" ht="42" customHeight="1" x14ac:dyDescent="0.4">
      <c r="B45" s="15"/>
      <c r="D45" s="11"/>
      <c r="F45" s="11"/>
      <c r="G45" s="34"/>
      <c r="H45" s="34" t="s">
        <v>42</v>
      </c>
      <c r="I45" s="158" t="str">
        <f>IF(AND(I39="条件aに該当",I43="条件bに該当"),"④a,bの両条件に該当し、実務期間の経過措置が適応され、実務経験要件を満たしているとみなされ、申請できます→⑤以降を入力して下さい","条件を満たしません")</f>
        <v>条件を満たしません</v>
      </c>
      <c r="J45" s="158"/>
      <c r="K45" s="18"/>
      <c r="L45" s="18"/>
      <c r="M45" s="18"/>
      <c r="N45" s="19"/>
      <c r="O45" s="18"/>
      <c r="P45" s="18"/>
    </row>
    <row r="46" spans="1:17" ht="14.25" customHeight="1" x14ac:dyDescent="0.4">
      <c r="B46" s="15"/>
      <c r="D46" s="11"/>
      <c r="F46" s="11"/>
      <c r="G46" s="34"/>
      <c r="H46" s="34"/>
      <c r="I46" s="15"/>
      <c r="J46" s="15"/>
      <c r="K46" s="18"/>
      <c r="L46" s="18"/>
      <c r="M46" s="18"/>
      <c r="N46" s="19"/>
      <c r="O46" s="18"/>
      <c r="P46" s="18"/>
    </row>
    <row r="47" spans="1:17" ht="21.75" customHeight="1" x14ac:dyDescent="0.4">
      <c r="B47" s="167" t="s">
        <v>43</v>
      </c>
      <c r="C47" s="167"/>
      <c r="D47" s="167"/>
      <c r="E47" s="167"/>
      <c r="F47" s="167"/>
      <c r="G47" s="167"/>
      <c r="H47" s="167"/>
      <c r="I47" s="167"/>
      <c r="J47" s="167"/>
      <c r="K47" s="18"/>
      <c r="L47" s="18"/>
      <c r="M47" s="18"/>
      <c r="N47" s="19"/>
      <c r="O47" s="18"/>
      <c r="P47" s="18"/>
    </row>
    <row r="48" spans="1:17" ht="21.75" customHeight="1" x14ac:dyDescent="0.4">
      <c r="B48" s="167" t="s">
        <v>44</v>
      </c>
      <c r="C48" s="167"/>
      <c r="D48" s="167"/>
      <c r="E48" s="167"/>
      <c r="F48" s="167"/>
      <c r="G48" s="167"/>
      <c r="H48" s="167"/>
      <c r="I48" s="167"/>
      <c r="J48" s="167"/>
      <c r="K48" s="18"/>
      <c r="L48" s="18"/>
      <c r="M48" s="18"/>
      <c r="N48" s="19"/>
      <c r="O48" s="18"/>
      <c r="P48" s="18"/>
    </row>
    <row r="49" spans="1:13" ht="15.75" hidden="1" customHeight="1" x14ac:dyDescent="0.4">
      <c r="G49" s="4"/>
      <c r="J49" s="38" t="s">
        <v>45</v>
      </c>
      <c r="L49" s="13"/>
      <c r="M49" s="14"/>
    </row>
    <row r="50" spans="1:13" ht="20.25" hidden="1" thickBot="1" x14ac:dyDescent="0.45">
      <c r="A50" s="7" t="s">
        <v>46</v>
      </c>
      <c r="B50" s="7" t="s">
        <v>47</v>
      </c>
      <c r="D50" s="3"/>
      <c r="E50" s="3"/>
      <c r="F50" s="3"/>
      <c r="G50" s="3"/>
      <c r="H50" s="3"/>
      <c r="J50" s="39" t="s">
        <v>48</v>
      </c>
      <c r="L50" s="13"/>
      <c r="M50" s="14"/>
    </row>
    <row r="51" spans="1:13" ht="21" hidden="1" thickTop="1" thickBot="1" x14ac:dyDescent="0.45">
      <c r="B51" s="158" t="s">
        <v>49</v>
      </c>
      <c r="C51" s="158"/>
      <c r="D51" s="26">
        <f>D15</f>
        <v>43922</v>
      </c>
      <c r="E51" s="2" t="s">
        <v>50</v>
      </c>
      <c r="F51" s="3"/>
      <c r="G51" s="3"/>
      <c r="H51" s="3"/>
      <c r="J51" s="40">
        <f>EDATE($D$15,60)</f>
        <v>45748</v>
      </c>
      <c r="L51" s="13"/>
      <c r="M51" s="14"/>
    </row>
    <row r="52" spans="1:13" ht="31.5" hidden="1" customHeight="1" thickTop="1" thickBot="1" x14ac:dyDescent="0.45">
      <c r="A52" s="7"/>
      <c r="B52" s="158"/>
      <c r="C52" s="158"/>
      <c r="D52" s="25"/>
      <c r="E52" s="3"/>
      <c r="F52" s="3"/>
      <c r="G52" s="3"/>
      <c r="H52" s="3"/>
      <c r="J52" s="39" t="s">
        <v>51</v>
      </c>
      <c r="L52" s="13"/>
      <c r="M52" s="14"/>
    </row>
    <row r="53" spans="1:13" ht="21" hidden="1" thickTop="1" thickBot="1" x14ac:dyDescent="0.45">
      <c r="A53" s="7"/>
      <c r="B53" s="2" t="s">
        <v>52</v>
      </c>
      <c r="D53" s="26">
        <f>D72</f>
        <v>45303</v>
      </c>
      <c r="E53" s="2" t="s">
        <v>53</v>
      </c>
      <c r="F53" s="3"/>
      <c r="G53" s="3"/>
      <c r="H53" s="3"/>
      <c r="J53" s="41">
        <v>45087</v>
      </c>
      <c r="L53" s="30"/>
      <c r="M53" s="14"/>
    </row>
    <row r="54" spans="1:13" ht="9.75" hidden="1" customHeight="1" thickTop="1" thickBot="1" x14ac:dyDescent="0.45">
      <c r="A54" s="7"/>
      <c r="B54" s="2" t="s">
        <v>54</v>
      </c>
      <c r="D54" s="27" t="str">
        <f>DATEDIF($J$53,$J$51,"Y")&amp;"年"&amp;DATEDIF($J$53,$J$51,"YM")&amp;"ヶ月"&amp;DATEDIF($J$53,$J$51,"MD")&amp;"日"</f>
        <v>1年9ヶ月22日</v>
      </c>
      <c r="E54" s="2" t="s">
        <v>55</v>
      </c>
      <c r="F54" s="3"/>
      <c r="G54" s="149" t="s">
        <v>33</v>
      </c>
      <c r="H54" s="149"/>
      <c r="I54" s="149" t="str">
        <f>IF(DATEDIF($D$51,$D$53,"YM")&gt;2,(IF(DATEDIF($D$51,$D$53,"YM")&gt;=6,"OK","NG")),"NG")</f>
        <v>OK</v>
      </c>
      <c r="J54" s="149" t="e">
        <f t="shared" ref="J54" si="0">IF(DATEDIF($D$51,$D$53,"YM")&gt;2,(IF(DATEDIF($D$51,$D54,"YM")&gt;=6,"OK","NG")),"NG")</f>
        <v>#VALUE!</v>
      </c>
      <c r="L54" s="149"/>
      <c r="M54" s="149"/>
    </row>
    <row r="55" spans="1:13" ht="11.25" hidden="1" customHeight="1" thickTop="1" x14ac:dyDescent="0.4">
      <c r="A55" s="7"/>
      <c r="B55" s="7"/>
      <c r="D55" s="3"/>
      <c r="E55" s="3"/>
      <c r="F55" s="3"/>
      <c r="G55" s="3"/>
      <c r="H55" s="3"/>
      <c r="I55" s="149"/>
      <c r="J55" s="149"/>
      <c r="L55" s="13"/>
      <c r="M55" s="14"/>
    </row>
    <row r="56" spans="1:13" ht="20.25" hidden="1" thickBot="1" x14ac:dyDescent="0.45">
      <c r="A56" s="7" t="s">
        <v>56</v>
      </c>
      <c r="B56" s="7"/>
      <c r="D56" s="3"/>
      <c r="E56" s="3"/>
      <c r="F56" s="3"/>
      <c r="G56" s="3"/>
      <c r="H56" s="3"/>
      <c r="J56" s="42"/>
      <c r="L56" s="13"/>
      <c r="M56" s="14"/>
    </row>
    <row r="57" spans="1:13" ht="20.25" hidden="1" thickBot="1" x14ac:dyDescent="0.45">
      <c r="A57" s="7"/>
      <c r="B57" s="2" t="s">
        <v>57</v>
      </c>
      <c r="D57" s="28" t="str">
        <f>YEAR(D21)&amp;"/"&amp;MONTH(D21)</f>
        <v>2022/12</v>
      </c>
      <c r="E57" s="2" t="s">
        <v>58</v>
      </c>
      <c r="F57" s="3"/>
      <c r="G57" s="3"/>
      <c r="H57" s="3"/>
      <c r="J57" s="42"/>
      <c r="L57" s="13"/>
      <c r="M57" s="14"/>
    </row>
    <row r="58" spans="1:13" ht="20.25" hidden="1" thickBot="1" x14ac:dyDescent="0.45">
      <c r="A58" s="7"/>
      <c r="B58" s="2" t="s">
        <v>59</v>
      </c>
      <c r="D58" s="33">
        <v>44805</v>
      </c>
      <c r="E58" s="2" t="s">
        <v>60</v>
      </c>
      <c r="F58" s="3"/>
      <c r="G58" s="3"/>
      <c r="H58" s="3"/>
      <c r="J58" s="42"/>
      <c r="L58" s="13"/>
      <c r="M58" s="14"/>
    </row>
    <row r="59" spans="1:13" ht="13.5" hidden="1" customHeight="1" thickBot="1" x14ac:dyDescent="0.45">
      <c r="A59" s="7"/>
      <c r="B59" s="2" t="s">
        <v>61</v>
      </c>
      <c r="D59" s="28" t="str">
        <f>DATEDIF(D58,D57,"Y")&amp;"年"&amp;DATEDIF(D58,D57,"YM")&amp;"ヶ月"</f>
        <v>0年3ヶ月</v>
      </c>
      <c r="E59" s="3"/>
      <c r="F59" s="3"/>
      <c r="G59" s="149" t="s">
        <v>33</v>
      </c>
      <c r="H59" s="149"/>
      <c r="I59" s="149" t="str">
        <f>IF(DATEDIF($D$58,$D$57,"YM")&gt;=6,"条件を満たしません","条件を満たします")</f>
        <v>条件を満たします</v>
      </c>
      <c r="J59" s="149"/>
      <c r="L59" s="13"/>
      <c r="M59" s="14"/>
    </row>
    <row r="60" spans="1:13" ht="12.75" customHeight="1" x14ac:dyDescent="0.4">
      <c r="A60" s="7"/>
      <c r="D60" s="3"/>
      <c r="E60" s="3"/>
      <c r="F60" s="3"/>
      <c r="G60" s="3"/>
      <c r="H60" s="3"/>
      <c r="I60" s="3"/>
      <c r="J60" s="3"/>
      <c r="L60" s="13"/>
      <c r="M60" s="14"/>
    </row>
    <row r="61" spans="1:13" ht="19.5" x14ac:dyDescent="0.4">
      <c r="A61" s="7" t="s">
        <v>62</v>
      </c>
      <c r="B61" s="7"/>
      <c r="D61" s="3"/>
      <c r="E61" s="3"/>
      <c r="F61" s="3"/>
      <c r="G61" s="3"/>
      <c r="H61" s="3"/>
      <c r="J61" s="42"/>
      <c r="L61" s="13"/>
      <c r="M61" s="14"/>
    </row>
    <row r="62" spans="1:13" ht="28.5" customHeight="1" x14ac:dyDescent="0.4">
      <c r="B62" s="162" t="s">
        <v>63</v>
      </c>
      <c r="C62" s="163"/>
      <c r="D62" s="163"/>
      <c r="E62" s="163"/>
      <c r="F62" s="163"/>
      <c r="G62" s="163"/>
      <c r="H62" s="163"/>
      <c r="I62" s="163"/>
      <c r="J62" s="164"/>
    </row>
    <row r="63" spans="1:13" ht="12" customHeight="1" x14ac:dyDescent="0.4">
      <c r="B63" s="3"/>
      <c r="C63" s="3"/>
      <c r="D63" s="3"/>
      <c r="E63" s="3"/>
      <c r="F63" s="3"/>
      <c r="G63" s="3"/>
      <c r="H63" s="3"/>
      <c r="I63" s="3"/>
      <c r="J63" s="3"/>
    </row>
    <row r="64" spans="1:13" x14ac:dyDescent="0.4">
      <c r="A64" s="7" t="s">
        <v>64</v>
      </c>
      <c r="B64" s="7"/>
    </row>
    <row r="65" spans="1:10" ht="38.25" customHeight="1" x14ac:dyDescent="0.4">
      <c r="B65" s="162" t="s">
        <v>65</v>
      </c>
      <c r="C65" s="163"/>
      <c r="D65" s="163"/>
      <c r="E65" s="163"/>
      <c r="F65" s="163"/>
      <c r="G65" s="163"/>
      <c r="H65" s="163"/>
      <c r="I65" s="163"/>
      <c r="J65" s="164"/>
    </row>
    <row r="66" spans="1:10" ht="24" hidden="1" customHeight="1" x14ac:dyDescent="0.4">
      <c r="B66" s="162"/>
      <c r="C66" s="163"/>
      <c r="D66" s="163"/>
      <c r="E66" s="163"/>
      <c r="F66" s="163"/>
      <c r="G66" s="163"/>
      <c r="H66" s="163"/>
      <c r="I66" s="163"/>
      <c r="J66" s="164"/>
    </row>
    <row r="67" spans="1:10" ht="11.25" customHeight="1" x14ac:dyDescent="0.4">
      <c r="B67" s="6"/>
      <c r="C67" s="6"/>
      <c r="D67" s="6"/>
      <c r="E67" s="6"/>
      <c r="F67" s="6"/>
      <c r="G67" s="6"/>
      <c r="H67" s="6"/>
      <c r="I67" s="6"/>
      <c r="J67" s="6"/>
    </row>
    <row r="68" spans="1:10" ht="23.25" customHeight="1" x14ac:dyDescent="0.4">
      <c r="B68" s="166" t="s">
        <v>66</v>
      </c>
      <c r="C68" s="166"/>
      <c r="D68" s="166"/>
      <c r="E68" s="166"/>
      <c r="F68" s="166"/>
      <c r="G68" s="166"/>
      <c r="H68" s="166"/>
      <c r="I68" s="166"/>
      <c r="J68" s="166"/>
    </row>
    <row r="69" spans="1:10" ht="26.25" customHeight="1" x14ac:dyDescent="0.4">
      <c r="B69" s="6" t="s">
        <v>67</v>
      </c>
      <c r="C69" s="6"/>
      <c r="D69" s="23"/>
      <c r="E69" s="6"/>
      <c r="F69" s="6"/>
      <c r="G69" s="6"/>
      <c r="H69" s="6"/>
      <c r="I69" s="6"/>
      <c r="J69" s="6"/>
    </row>
    <row r="70" spans="1:10" ht="18.75" customHeight="1" x14ac:dyDescent="0.4">
      <c r="B70" s="9" t="s">
        <v>68</v>
      </c>
      <c r="C70" s="9"/>
      <c r="D70" s="9"/>
      <c r="E70" s="9"/>
      <c r="F70" s="9"/>
      <c r="G70" s="9"/>
      <c r="H70" s="9"/>
      <c r="I70" s="42"/>
      <c r="J70" s="6"/>
    </row>
    <row r="71" spans="1:10" x14ac:dyDescent="0.4">
      <c r="C71" s="6"/>
    </row>
    <row r="72" spans="1:10" ht="22.5" customHeight="1" x14ac:dyDescent="0.4">
      <c r="A72" s="7" t="s">
        <v>69</v>
      </c>
      <c r="B72" s="7"/>
      <c r="C72" s="6"/>
      <c r="D72" s="56">
        <f>J8</f>
        <v>45303</v>
      </c>
      <c r="E72" s="36" t="s">
        <v>70</v>
      </c>
      <c r="G72" s="9"/>
    </row>
    <row r="73" spans="1:10" ht="14.25" customHeight="1" x14ac:dyDescent="0.4">
      <c r="C73" s="6"/>
      <c r="D73" s="15" t="str">
        <f>IF(D48&gt;=D16,"⑦書類作成日が③管理等実務経験の修了日以前なので、➁か⑦を修正してください。","")</f>
        <v/>
      </c>
    </row>
    <row r="74" spans="1:10" x14ac:dyDescent="0.4">
      <c r="A74" s="7" t="s">
        <v>71</v>
      </c>
      <c r="B74" s="7"/>
    </row>
    <row r="75" spans="1:10" ht="26.25" customHeight="1" x14ac:dyDescent="0.4">
      <c r="B75" s="2" t="s">
        <v>72</v>
      </c>
      <c r="D75" s="165" t="s">
        <v>73</v>
      </c>
      <c r="E75" s="160"/>
      <c r="F75" s="160"/>
      <c r="G75" s="160"/>
      <c r="H75" s="160"/>
      <c r="I75" s="160"/>
      <c r="J75" s="161"/>
    </row>
    <row r="76" spans="1:10" ht="9" customHeight="1" x14ac:dyDescent="0.4">
      <c r="D76" s="15"/>
      <c r="E76" s="31"/>
      <c r="F76" s="31"/>
      <c r="G76" s="31"/>
      <c r="H76" s="31"/>
      <c r="I76" s="31"/>
      <c r="J76" s="31"/>
    </row>
    <row r="77" spans="1:10" ht="25.5" customHeight="1" x14ac:dyDescent="0.4">
      <c r="B77" s="2" t="s">
        <v>74</v>
      </c>
      <c r="D77" s="165" t="s">
        <v>75</v>
      </c>
      <c r="E77" s="160"/>
      <c r="F77" s="160"/>
      <c r="G77" s="160"/>
      <c r="H77" s="160"/>
      <c r="I77" s="160"/>
      <c r="J77" s="161"/>
    </row>
    <row r="78" spans="1:10" ht="9.75" customHeight="1" x14ac:dyDescent="0.4">
      <c r="D78" s="15"/>
      <c r="E78" s="32"/>
      <c r="F78" s="32"/>
      <c r="G78" s="32"/>
      <c r="H78" s="32"/>
      <c r="I78" s="32"/>
      <c r="J78" s="32"/>
    </row>
    <row r="79" spans="1:10" ht="26.25" customHeight="1" x14ac:dyDescent="0.4">
      <c r="B79" s="2" t="s">
        <v>76</v>
      </c>
      <c r="D79" s="165" t="s">
        <v>77</v>
      </c>
      <c r="E79" s="160"/>
      <c r="F79" s="160"/>
      <c r="G79" s="160"/>
      <c r="H79" s="160"/>
      <c r="I79" s="160"/>
      <c r="J79" s="161"/>
    </row>
    <row r="80" spans="1:10" ht="9" customHeight="1" x14ac:dyDescent="0.4">
      <c r="D80" s="15"/>
      <c r="E80" s="32"/>
      <c r="F80" s="32"/>
      <c r="G80" s="32"/>
      <c r="H80" s="32"/>
      <c r="I80" s="32"/>
      <c r="J80" s="32"/>
    </row>
    <row r="81" spans="2:10" ht="22.5" customHeight="1" x14ac:dyDescent="0.4">
      <c r="B81" s="2" t="s">
        <v>78</v>
      </c>
      <c r="C81" s="2" t="s">
        <v>79</v>
      </c>
      <c r="D81" s="165" t="s">
        <v>80</v>
      </c>
      <c r="E81" s="160"/>
      <c r="F81" s="160"/>
      <c r="G81" s="160"/>
      <c r="H81" s="160"/>
      <c r="I81" s="160"/>
      <c r="J81" s="161"/>
    </row>
    <row r="82" spans="2:10" ht="9.75" customHeight="1" x14ac:dyDescent="0.4">
      <c r="D82" s="15"/>
      <c r="E82" s="32"/>
      <c r="F82" s="32"/>
      <c r="G82" s="32"/>
      <c r="H82" s="32"/>
      <c r="I82" s="32"/>
      <c r="J82" s="32"/>
    </row>
    <row r="83" spans="2:10" ht="23.25" customHeight="1" x14ac:dyDescent="0.4">
      <c r="C83" s="2" t="s">
        <v>81</v>
      </c>
      <c r="D83" s="159" t="s">
        <v>82</v>
      </c>
      <c r="E83" s="160"/>
      <c r="F83" s="160"/>
      <c r="G83" s="160"/>
      <c r="H83" s="160"/>
      <c r="I83" s="160"/>
      <c r="J83" s="161"/>
    </row>
  </sheetData>
  <mergeCells count="41">
    <mergeCell ref="L54:M54"/>
    <mergeCell ref="G59:H59"/>
    <mergeCell ref="I59:J59"/>
    <mergeCell ref="B62:J62"/>
    <mergeCell ref="B65:J65"/>
    <mergeCell ref="I55:J55"/>
    <mergeCell ref="G54:H54"/>
    <mergeCell ref="I54:J54"/>
    <mergeCell ref="B39:C39"/>
    <mergeCell ref="I39:J39"/>
    <mergeCell ref="B41:J41"/>
    <mergeCell ref="D83:J83"/>
    <mergeCell ref="B66:J66"/>
    <mergeCell ref="D75:J75"/>
    <mergeCell ref="D77:J77"/>
    <mergeCell ref="D79:J79"/>
    <mergeCell ref="D81:J81"/>
    <mergeCell ref="B68:J68"/>
    <mergeCell ref="B51:C52"/>
    <mergeCell ref="I43:J43"/>
    <mergeCell ref="B47:J47"/>
    <mergeCell ref="B48:J48"/>
    <mergeCell ref="I45:J45"/>
    <mergeCell ref="I42:J42"/>
    <mergeCell ref="A1:J1"/>
    <mergeCell ref="A2:J2"/>
    <mergeCell ref="B10:C10"/>
    <mergeCell ref="D10:J10"/>
    <mergeCell ref="B11:C11"/>
    <mergeCell ref="D11:J11"/>
    <mergeCell ref="A4:J4"/>
    <mergeCell ref="A5:J5"/>
    <mergeCell ref="G31:H31"/>
    <mergeCell ref="I31:J31"/>
    <mergeCell ref="I34:J34"/>
    <mergeCell ref="B38:J38"/>
    <mergeCell ref="A6:J6"/>
    <mergeCell ref="B12:C12"/>
    <mergeCell ref="D12:J12"/>
    <mergeCell ref="B36:J36"/>
    <mergeCell ref="A35:J35"/>
  </mergeCells>
  <phoneticPr fontId="1"/>
  <conditionalFormatting sqref="D73">
    <cfRule type="containsText" dxfId="19" priority="2" operator="containsText" text="修正">
      <formula>NOT(ISERROR(SEARCH("修正",D73)))</formula>
    </cfRule>
  </conditionalFormatting>
  <conditionalFormatting sqref="I39:I40">
    <cfRule type="containsText" dxfId="18" priority="7" operator="containsText" text="対象外">
      <formula>NOT(ISERROR(SEARCH("対象外",I39)))</formula>
    </cfRule>
    <cfRule type="containsText" dxfId="17" priority="8" operator="containsText" text="該当">
      <formula>NOT(ISERROR(SEARCH("該当",I39)))</formula>
    </cfRule>
  </conditionalFormatting>
  <conditionalFormatting sqref="I43 K44 I45:J46">
    <cfRule type="containsText" dxfId="16" priority="12" operator="containsText" text="該当">
      <formula>NOT(ISERROR(SEARCH("該当",I43)))</formula>
    </cfRule>
    <cfRule type="containsText" dxfId="15" priority="13" operator="containsText" text="満たし">
      <formula>NOT(ISERROR(SEARCH("満たし",I43)))</formula>
    </cfRule>
  </conditionalFormatting>
  <conditionalFormatting sqref="I54">
    <cfRule type="containsText" dxfId="14" priority="16" operator="containsText" text="超え">
      <formula>NOT(ISERROR(SEARCH("超え",I54)))</formula>
    </cfRule>
  </conditionalFormatting>
  <conditionalFormatting sqref="I31:J33">
    <cfRule type="containsText" dxfId="13" priority="14" operator="containsText" text="誓約書">
      <formula>NOT(ISERROR(SEARCH("誓約書",I31)))</formula>
    </cfRule>
    <cfRule type="containsText" dxfId="12" priority="15" operator="containsText" text="満た">
      <formula>NOT(ISERROR(SEARCH("満た",I31)))</formula>
    </cfRule>
  </conditionalFormatting>
  <conditionalFormatting sqref="I59:J60">
    <cfRule type="containsText" dxfId="11" priority="10" operator="containsText" text="判定">
      <formula>NOT(ISERROR(SEARCH("判定",I59)))</formula>
    </cfRule>
    <cfRule type="containsText" dxfId="10" priority="11" operator="containsText" text="満た">
      <formula>NOT(ISERROR(SEARCH("満た",I59)))</formula>
    </cfRule>
  </conditionalFormatting>
  <conditionalFormatting sqref="J21:J29">
    <cfRule type="containsText" dxfId="9" priority="1" operator="containsText" text="無効">
      <formula>NOT(ISERROR(SEARCH("無効",J21)))</formula>
    </cfRule>
  </conditionalFormatting>
  <conditionalFormatting sqref="L54">
    <cfRule type="containsText" dxfId="8" priority="9" operator="containsText" text="超え">
      <formula>NOT(ISERROR(SEARCH("超え",L54)))</formula>
    </cfRule>
  </conditionalFormatting>
  <hyperlinks>
    <hyperlink ref="D83" r:id="rId1" xr:uid="{2289997B-4CF7-4252-AC87-AC9B4096A555}"/>
  </hyperlinks>
  <pageMargins left="0.7" right="0.7" top="0.75" bottom="0.75" header="0.3" footer="0.3"/>
  <pageSetup paperSize="9" scale="43" fitToWidth="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A5F54-02D1-4710-97AD-BFE52025C68E}">
  <sheetPr>
    <pageSetUpPr fitToPage="1"/>
  </sheetPr>
  <dimension ref="A1:AI69"/>
  <sheetViews>
    <sheetView tabSelected="1" view="pageBreakPreview" topLeftCell="A20" zoomScaleNormal="100" zoomScaleSheetLayoutView="100" workbookViewId="0">
      <selection activeCell="C24" sqref="C24:J24"/>
    </sheetView>
  </sheetViews>
  <sheetFormatPr defaultColWidth="9" defaultRowHeight="16.5" x14ac:dyDescent="0.4"/>
  <cols>
    <col min="1" max="1" width="2.875" style="2" customWidth="1"/>
    <col min="2" max="2" width="9.5" style="2" customWidth="1"/>
    <col min="3" max="3" width="27.875" style="2" customWidth="1"/>
    <col min="4" max="4" width="15.375" style="2" customWidth="1"/>
    <col min="5" max="5" width="5.75" style="2" customWidth="1"/>
    <col min="6" max="6" width="3.25" style="2" customWidth="1"/>
    <col min="7" max="7" width="5" style="2" customWidth="1"/>
    <col min="8" max="8" width="5.75" style="2" customWidth="1"/>
    <col min="9" max="9" width="22" style="2" customWidth="1"/>
    <col min="10" max="10" width="49.25" style="2" customWidth="1"/>
    <col min="11" max="11" width="2.5" style="2" customWidth="1"/>
    <col min="12" max="12" width="1.875" style="2" customWidth="1"/>
    <col min="13" max="13" width="8.75" style="98" hidden="1" customWidth="1"/>
    <col min="14" max="14" width="8.75" style="99" hidden="1" customWidth="1"/>
    <col min="15" max="15" width="10.25" style="99" hidden="1" customWidth="1"/>
    <col min="16" max="17" width="8.375" style="99" hidden="1" customWidth="1"/>
    <col min="18" max="18" width="13.375" style="99" hidden="1" customWidth="1"/>
    <col min="19" max="23" width="8.375" style="99" hidden="1" customWidth="1"/>
    <col min="24" max="28" width="9" style="99" hidden="1" customWidth="1"/>
    <col min="29" max="34" width="9" style="99" customWidth="1"/>
    <col min="35" max="35" width="9" style="99"/>
    <col min="36" max="16384" width="9" style="2"/>
  </cols>
  <sheetData>
    <row r="1" spans="1:35" ht="31.5" customHeight="1" x14ac:dyDescent="0.4">
      <c r="A1" s="182" t="s">
        <v>83</v>
      </c>
      <c r="B1" s="182"/>
      <c r="C1" s="182"/>
      <c r="D1" s="182"/>
      <c r="E1" s="182"/>
      <c r="F1" s="182"/>
      <c r="G1" s="182"/>
      <c r="H1" s="182"/>
      <c r="I1" s="182"/>
      <c r="J1" s="182"/>
    </row>
    <row r="2" spans="1:35" x14ac:dyDescent="0.4">
      <c r="A2" s="49"/>
      <c r="B2" s="50"/>
      <c r="C2" s="50"/>
      <c r="D2" s="50"/>
      <c r="E2" s="50"/>
      <c r="F2" s="50"/>
      <c r="G2" s="50"/>
      <c r="H2" s="50"/>
      <c r="I2" s="50"/>
      <c r="J2" s="50" t="s">
        <v>212</v>
      </c>
    </row>
    <row r="3" spans="1:35" ht="20.65" customHeight="1" x14ac:dyDescent="0.4">
      <c r="A3" s="148" t="s">
        <v>84</v>
      </c>
      <c r="B3" s="148"/>
      <c r="C3" s="148"/>
      <c r="D3" s="148"/>
      <c r="E3" s="63"/>
      <c r="F3" s="63"/>
      <c r="G3" s="63"/>
      <c r="H3" s="63"/>
      <c r="I3" s="63"/>
      <c r="J3" s="63"/>
    </row>
    <row r="4" spans="1:35" ht="58.15" customHeight="1" x14ac:dyDescent="0.4">
      <c r="A4" s="61"/>
      <c r="B4" s="169" t="s">
        <v>85</v>
      </c>
      <c r="C4" s="169"/>
      <c r="D4" s="169"/>
      <c r="E4" s="169"/>
      <c r="F4" s="169"/>
      <c r="G4" s="169"/>
      <c r="H4" s="169"/>
      <c r="I4" s="169"/>
      <c r="J4" s="169"/>
    </row>
    <row r="5" spans="1:35" ht="75" customHeight="1" x14ac:dyDescent="0.4">
      <c r="A5" s="61"/>
      <c r="B5" s="64" t="s">
        <v>86</v>
      </c>
      <c r="C5" s="169" t="s">
        <v>87</v>
      </c>
      <c r="D5" s="169"/>
      <c r="E5" s="169"/>
      <c r="F5" s="169"/>
      <c r="G5" s="169"/>
      <c r="H5" s="169"/>
      <c r="I5" s="169"/>
      <c r="J5" s="169"/>
    </row>
    <row r="6" spans="1:35" ht="24" customHeight="1" x14ac:dyDescent="0.4">
      <c r="A6" s="148" t="s">
        <v>88</v>
      </c>
      <c r="B6" s="148"/>
      <c r="C6" s="148"/>
      <c r="D6" s="148"/>
      <c r="E6" s="65"/>
      <c r="F6" s="65"/>
      <c r="G6" s="65"/>
      <c r="H6" s="65"/>
      <c r="I6" s="65"/>
      <c r="J6" s="65"/>
    </row>
    <row r="7" spans="1:35" ht="50.25" customHeight="1" x14ac:dyDescent="0.4">
      <c r="A7" s="66"/>
      <c r="B7" s="169" t="s">
        <v>89</v>
      </c>
      <c r="C7" s="169"/>
      <c r="D7" s="169"/>
      <c r="E7" s="169"/>
      <c r="F7" s="169"/>
      <c r="G7" s="169"/>
      <c r="H7" s="169"/>
      <c r="I7" s="169"/>
      <c r="J7" s="169"/>
    </row>
    <row r="8" spans="1:35" ht="27.4" customHeight="1" x14ac:dyDescent="0.4">
      <c r="A8" s="67"/>
      <c r="B8" s="64" t="s">
        <v>90</v>
      </c>
      <c r="C8" s="170" t="s">
        <v>91</v>
      </c>
      <c r="D8" s="170"/>
      <c r="E8" s="170"/>
      <c r="F8" s="170"/>
      <c r="G8" s="170"/>
      <c r="H8" s="170"/>
      <c r="I8" s="170"/>
      <c r="J8" s="170"/>
    </row>
    <row r="9" spans="1:35" ht="149.25" customHeight="1" x14ac:dyDescent="0.4">
      <c r="A9" s="185" t="s">
        <v>188</v>
      </c>
      <c r="B9" s="185"/>
      <c r="C9" s="185"/>
      <c r="D9" s="185"/>
      <c r="E9" s="185"/>
      <c r="F9" s="185"/>
      <c r="G9" s="185"/>
      <c r="H9" s="185"/>
      <c r="I9" s="185"/>
      <c r="J9" s="185"/>
    </row>
    <row r="10" spans="1:35" s="1" customFormat="1" ht="21" customHeight="1" x14ac:dyDescent="0.4">
      <c r="A10" s="47"/>
      <c r="B10" s="47"/>
      <c r="C10" s="47"/>
      <c r="D10" s="47"/>
      <c r="E10" s="47"/>
      <c r="F10" s="47"/>
      <c r="G10" s="47"/>
      <c r="H10" s="47"/>
      <c r="I10" s="47"/>
      <c r="J10" s="47"/>
      <c r="M10" s="100"/>
      <c r="N10" s="101"/>
      <c r="O10" s="101"/>
      <c r="P10" s="101"/>
      <c r="Q10" s="101"/>
      <c r="R10" s="101"/>
      <c r="S10" s="101"/>
      <c r="T10" s="101"/>
      <c r="U10" s="101"/>
      <c r="V10" s="101"/>
      <c r="W10" s="101"/>
      <c r="X10" s="101"/>
      <c r="Y10" s="101"/>
      <c r="Z10" s="101"/>
      <c r="AA10" s="101"/>
      <c r="AB10" s="101"/>
      <c r="AC10" s="101"/>
      <c r="AD10" s="101"/>
      <c r="AE10" s="101"/>
      <c r="AF10" s="101"/>
      <c r="AG10" s="101"/>
      <c r="AH10" s="101"/>
      <c r="AI10" s="101"/>
    </row>
    <row r="11" spans="1:35" ht="24.95" customHeight="1" x14ac:dyDescent="0.4">
      <c r="A11" s="7" t="s">
        <v>92</v>
      </c>
    </row>
    <row r="12" spans="1:35" ht="24.95" customHeight="1" x14ac:dyDescent="0.4">
      <c r="B12" s="140" t="s">
        <v>204</v>
      </c>
      <c r="C12" s="140"/>
      <c r="D12" s="186"/>
      <c r="E12" s="187"/>
      <c r="F12" s="187"/>
      <c r="G12" s="187"/>
      <c r="H12" s="187"/>
      <c r="I12" s="187"/>
      <c r="J12" s="188"/>
    </row>
    <row r="13" spans="1:35" ht="24.95" customHeight="1" x14ac:dyDescent="0.4">
      <c r="B13" s="140" t="s">
        <v>93</v>
      </c>
      <c r="C13" s="140"/>
      <c r="D13" s="189"/>
      <c r="E13" s="190"/>
      <c r="F13" s="190"/>
      <c r="G13" s="190"/>
      <c r="H13" s="190"/>
      <c r="I13" s="190"/>
      <c r="J13" s="191"/>
    </row>
    <row r="14" spans="1:35" ht="24.95" customHeight="1" x14ac:dyDescent="0.4">
      <c r="B14" s="140" t="s">
        <v>11</v>
      </c>
      <c r="C14" s="140"/>
      <c r="D14" s="192"/>
      <c r="E14" s="193"/>
      <c r="F14" s="193"/>
      <c r="G14" s="193"/>
      <c r="H14" s="193"/>
      <c r="I14" s="193"/>
      <c r="J14" s="194"/>
    </row>
    <row r="15" spans="1:35" ht="24.95" customHeight="1" x14ac:dyDescent="0.4">
      <c r="B15" s="140" t="s">
        <v>94</v>
      </c>
      <c r="C15" s="140"/>
      <c r="D15" s="172"/>
      <c r="E15" s="172"/>
      <c r="F15" s="172"/>
      <c r="G15" s="172"/>
      <c r="H15" s="172"/>
      <c r="I15" s="172"/>
      <c r="J15" s="172"/>
    </row>
    <row r="16" spans="1:35" ht="22.15" customHeight="1" x14ac:dyDescent="0.4"/>
    <row r="17" spans="1:24" ht="24.95" customHeight="1" x14ac:dyDescent="0.4">
      <c r="A17" s="7" t="s">
        <v>13</v>
      </c>
      <c r="B17" s="155" t="s">
        <v>95</v>
      </c>
      <c r="C17" s="155"/>
      <c r="D17" s="155"/>
      <c r="E17" s="155"/>
      <c r="F17" s="155"/>
      <c r="G17" s="155"/>
      <c r="H17" s="155"/>
      <c r="I17" s="155"/>
      <c r="J17" s="155"/>
    </row>
    <row r="18" spans="1:24" ht="24.95" customHeight="1" x14ac:dyDescent="0.4">
      <c r="B18" s="11" t="s">
        <v>96</v>
      </c>
      <c r="D18" s="137"/>
      <c r="E18" s="2" t="s">
        <v>15</v>
      </c>
    </row>
    <row r="19" spans="1:24" ht="24.95" customHeight="1" x14ac:dyDescent="0.4">
      <c r="B19" s="11"/>
      <c r="C19" s="15" t="s">
        <v>97</v>
      </c>
      <c r="D19" s="136" t="str">
        <f>IF(D18="","",EDATE(D18-1,60))</f>
        <v/>
      </c>
      <c r="E19" s="36" t="s">
        <v>98</v>
      </c>
      <c r="F19" s="15"/>
      <c r="G19" s="15"/>
      <c r="H19" s="15"/>
      <c r="I19" s="35"/>
      <c r="J19" s="35"/>
      <c r="O19" s="197">
        <v>45086</v>
      </c>
      <c r="P19" s="197"/>
    </row>
    <row r="20" spans="1:24" ht="36.950000000000003" customHeight="1" x14ac:dyDescent="0.4">
      <c r="B20" s="11"/>
      <c r="C20" s="96" t="s">
        <v>99</v>
      </c>
      <c r="D20" s="68" t="str">
        <f>IF(D18="","",DATEDIF($O$19,$D$19,"Ｙ")&amp;"年"&amp;DATEDIF($O$19,$D$19,"YM")&amp;"ヶ月"&amp;DATEDIF($O$19,$D$19,"MD")&amp;"日")</f>
        <v/>
      </c>
      <c r="E20" s="36" t="s">
        <v>98</v>
      </c>
      <c r="F20" s="15"/>
      <c r="G20" s="15"/>
      <c r="I20" s="69"/>
      <c r="J20" s="35"/>
      <c r="O20" s="102"/>
    </row>
    <row r="21" spans="1:24" ht="12" customHeight="1" x14ac:dyDescent="0.4">
      <c r="C21" s="11"/>
      <c r="D21" s="11"/>
      <c r="F21" s="15"/>
      <c r="G21" s="15"/>
      <c r="H21" s="15"/>
      <c r="I21" s="35"/>
      <c r="J21" s="35"/>
    </row>
    <row r="22" spans="1:24" ht="24.95" customHeight="1" x14ac:dyDescent="0.4">
      <c r="A22" s="7" t="s">
        <v>100</v>
      </c>
      <c r="B22" s="141" t="s">
        <v>101</v>
      </c>
      <c r="C22" s="141"/>
      <c r="D22" s="141"/>
      <c r="E22" s="141"/>
      <c r="F22" s="141"/>
      <c r="G22" s="141"/>
      <c r="H22" s="141"/>
      <c r="I22" s="141"/>
      <c r="J22" s="141"/>
    </row>
    <row r="23" spans="1:24" ht="22.5" customHeight="1" x14ac:dyDescent="0.4">
      <c r="A23" s="7"/>
      <c r="B23" s="173" t="s">
        <v>102</v>
      </c>
      <c r="C23" s="173"/>
      <c r="D23" s="173"/>
      <c r="E23" s="173"/>
      <c r="F23" s="173"/>
      <c r="G23" s="173"/>
      <c r="H23" s="173"/>
      <c r="I23" s="173"/>
      <c r="J23" s="173"/>
    </row>
    <row r="24" spans="1:24" ht="72" customHeight="1" x14ac:dyDescent="0.4">
      <c r="A24" s="7"/>
      <c r="B24" s="7"/>
      <c r="C24" s="158" t="s">
        <v>195</v>
      </c>
      <c r="D24" s="158"/>
      <c r="E24" s="158"/>
      <c r="F24" s="158"/>
      <c r="G24" s="158"/>
      <c r="H24" s="158"/>
      <c r="I24" s="158"/>
      <c r="J24" s="158"/>
    </row>
    <row r="25" spans="1:24" x14ac:dyDescent="0.4">
      <c r="A25" s="7"/>
      <c r="C25" s="140"/>
      <c r="D25" s="140"/>
      <c r="E25" s="140"/>
      <c r="F25" s="140"/>
      <c r="G25" s="140"/>
      <c r="H25" s="140"/>
      <c r="I25" s="140"/>
      <c r="J25" s="140"/>
    </row>
    <row r="26" spans="1:24" ht="24.95" customHeight="1" x14ac:dyDescent="0.4">
      <c r="A26" s="7"/>
      <c r="C26" s="15" t="s">
        <v>103</v>
      </c>
      <c r="D26" s="129"/>
      <c r="E26" s="20" t="s">
        <v>104</v>
      </c>
    </row>
    <row r="27" spans="1:24" x14ac:dyDescent="0.4">
      <c r="A27" s="7"/>
      <c r="B27" s="4"/>
      <c r="D27" s="135"/>
      <c r="E27" s="20"/>
    </row>
    <row r="28" spans="1:24" ht="24.95" customHeight="1" x14ac:dyDescent="0.4">
      <c r="A28" s="7"/>
      <c r="B28" s="70" t="s">
        <v>105</v>
      </c>
      <c r="C28" s="2" t="s">
        <v>106</v>
      </c>
      <c r="D28" s="176"/>
      <c r="E28" s="172"/>
      <c r="F28" s="172"/>
      <c r="G28" s="172"/>
      <c r="H28" s="172"/>
      <c r="I28" s="172"/>
      <c r="J28" s="172"/>
    </row>
    <row r="29" spans="1:24" ht="36.950000000000003" customHeight="1" x14ac:dyDescent="0.4">
      <c r="B29" s="11" t="s">
        <v>96</v>
      </c>
      <c r="C29" s="62" t="s">
        <v>206</v>
      </c>
      <c r="D29" s="129"/>
      <c r="E29" s="20" t="s">
        <v>15</v>
      </c>
      <c r="G29" s="10"/>
      <c r="J29" s="71" t="str">
        <f>IF(DATEDIF($D$29,$D$30+1,"Y")=0,"0",DATEDIF($D$29,$D$30+1,"Y"))</f>
        <v>0</v>
      </c>
      <c r="R29" s="174"/>
      <c r="S29" s="175"/>
      <c r="T29" s="175"/>
      <c r="U29" s="175"/>
      <c r="V29" s="175"/>
      <c r="W29" s="175"/>
    </row>
    <row r="30" spans="1:24" ht="36.950000000000003" customHeight="1" x14ac:dyDescent="0.4">
      <c r="B30" s="11" t="s">
        <v>107</v>
      </c>
      <c r="C30" s="62" t="s">
        <v>207</v>
      </c>
      <c r="D30" s="129"/>
      <c r="E30" s="72" t="s">
        <v>15</v>
      </c>
      <c r="F30" s="11"/>
      <c r="G30" s="10"/>
      <c r="J30" s="71" t="str">
        <f>IF(DATEDIF($D$39,$D$40+1,"Y")=0,"0",DATEDIF($D$39,$D$40+1,"Y"))</f>
        <v>0</v>
      </c>
      <c r="S30" s="104"/>
      <c r="T30" s="104"/>
      <c r="U30" s="105"/>
      <c r="V30" s="105"/>
      <c r="W30" s="105"/>
      <c r="X30" s="105"/>
    </row>
    <row r="31" spans="1:24" ht="114" customHeight="1" x14ac:dyDescent="0.4">
      <c r="B31" s="11"/>
      <c r="C31" s="201" t="s">
        <v>108</v>
      </c>
      <c r="D31" s="201"/>
      <c r="E31" s="201"/>
      <c r="F31" s="201"/>
      <c r="G31" s="201"/>
      <c r="H31" s="201"/>
      <c r="I31" s="201"/>
      <c r="J31" s="201"/>
      <c r="R31" s="103"/>
      <c r="S31" s="103"/>
      <c r="T31" s="103"/>
      <c r="U31" s="103"/>
      <c r="V31" s="103"/>
      <c r="W31" s="103"/>
    </row>
    <row r="32" spans="1:24" ht="51.75" customHeight="1" x14ac:dyDescent="0.4">
      <c r="B32" s="11"/>
      <c r="C32" s="202" t="s">
        <v>205</v>
      </c>
      <c r="D32" s="202"/>
      <c r="E32" s="202"/>
      <c r="F32" s="202"/>
      <c r="G32" s="202"/>
      <c r="H32" s="202"/>
      <c r="I32" s="202"/>
      <c r="J32" s="202"/>
      <c r="S32" s="104"/>
      <c r="T32" s="104"/>
      <c r="U32" s="105"/>
      <c r="V32" s="105"/>
      <c r="W32" s="105"/>
      <c r="X32" s="105"/>
    </row>
    <row r="33" spans="1:25" ht="24.95" customHeight="1" x14ac:dyDescent="0.4">
      <c r="B33" s="11" t="s">
        <v>24</v>
      </c>
      <c r="C33" s="62" t="s">
        <v>109</v>
      </c>
      <c r="D33" s="128" t="str">
        <f>IF(D29="","",DATEDIF($D$29,$D$30+1,"y")&amp;"年"&amp;DATEDIF($D$29,$D$30+1,"Yｍ")&amp;"ヶ月"&amp;DATEDIF($D$29,$D$30+1,"MD")&amp;"日")</f>
        <v/>
      </c>
      <c r="E33" s="36" t="s">
        <v>17</v>
      </c>
      <c r="F33" s="11"/>
      <c r="G33" s="10"/>
      <c r="J33" s="71" t="str">
        <f>IF(DATEDIF($D$47,$D$48+1,"Y")=0,"0",DATEDIF($D$47,$D$48+1,"Y"))</f>
        <v>0</v>
      </c>
      <c r="S33" s="105"/>
      <c r="T33" s="105"/>
      <c r="U33" s="105"/>
      <c r="V33" s="105"/>
      <c r="W33" s="105"/>
      <c r="X33" s="105"/>
    </row>
    <row r="34" spans="1:25" ht="24.95" customHeight="1" x14ac:dyDescent="0.4">
      <c r="A34" s="7"/>
      <c r="B34" s="11" t="s">
        <v>110</v>
      </c>
      <c r="C34" s="2" t="s">
        <v>111</v>
      </c>
      <c r="D34" s="172"/>
      <c r="E34" s="172"/>
      <c r="F34" s="172"/>
      <c r="G34" s="172"/>
      <c r="H34" s="172"/>
      <c r="I34" s="172"/>
      <c r="J34" s="172"/>
      <c r="K34" s="13"/>
      <c r="L34" s="14"/>
    </row>
    <row r="35" spans="1:25" ht="24.95" customHeight="1" x14ac:dyDescent="0.4">
      <c r="A35" s="7"/>
      <c r="B35" s="11" t="s">
        <v>27</v>
      </c>
      <c r="C35" s="2" t="s">
        <v>190</v>
      </c>
      <c r="D35" s="118"/>
      <c r="E35" s="118"/>
      <c r="F35" s="118"/>
      <c r="G35" s="118"/>
      <c r="H35" s="118"/>
      <c r="I35" s="118"/>
      <c r="J35" s="118"/>
    </row>
    <row r="36" spans="1:25" ht="51.95" customHeight="1" x14ac:dyDescent="0.4">
      <c r="B36" s="73"/>
      <c r="C36" s="119"/>
      <c r="D36" s="179" t="s">
        <v>198</v>
      </c>
      <c r="E36" s="180"/>
      <c r="F36" s="180"/>
      <c r="G36" s="180"/>
      <c r="H36" s="180"/>
      <c r="I36" s="180"/>
      <c r="J36" s="181"/>
    </row>
    <row r="37" spans="1:25" ht="11.25" customHeight="1" x14ac:dyDescent="0.4">
      <c r="B37" s="73"/>
      <c r="C37" s="122"/>
      <c r="D37" s="123"/>
      <c r="E37" s="123"/>
      <c r="F37" s="123"/>
      <c r="G37" s="123"/>
      <c r="H37" s="123"/>
      <c r="I37" s="123"/>
      <c r="J37" s="123"/>
    </row>
    <row r="38" spans="1:25" ht="24.95" customHeight="1" x14ac:dyDescent="0.4">
      <c r="B38" s="70" t="s">
        <v>112</v>
      </c>
      <c r="C38" s="2" t="s">
        <v>106</v>
      </c>
      <c r="D38" s="176"/>
      <c r="E38" s="172"/>
      <c r="F38" s="172"/>
      <c r="G38" s="172"/>
      <c r="H38" s="172"/>
      <c r="I38" s="172"/>
      <c r="J38" s="172"/>
    </row>
    <row r="39" spans="1:25" ht="36.950000000000003" customHeight="1" x14ac:dyDescent="0.4">
      <c r="B39" s="11" t="s">
        <v>96</v>
      </c>
      <c r="C39" s="62" t="s">
        <v>208</v>
      </c>
      <c r="D39" s="129"/>
      <c r="E39" s="196" t="s">
        <v>104</v>
      </c>
      <c r="F39" s="196"/>
      <c r="G39" s="196"/>
      <c r="H39" s="196"/>
      <c r="I39" s="196"/>
      <c r="J39" s="196"/>
      <c r="K39" s="3"/>
      <c r="P39" s="106"/>
      <c r="S39" s="105"/>
      <c r="T39" s="105"/>
      <c r="U39" s="105"/>
      <c r="V39" s="105"/>
      <c r="W39" s="105"/>
      <c r="X39" s="105"/>
    </row>
    <row r="40" spans="1:25" ht="36.950000000000003" customHeight="1" x14ac:dyDescent="0.4">
      <c r="B40" s="11" t="s">
        <v>107</v>
      </c>
      <c r="C40" s="62" t="s">
        <v>209</v>
      </c>
      <c r="D40" s="129"/>
      <c r="E40" s="195" t="s">
        <v>113</v>
      </c>
      <c r="F40" s="195"/>
      <c r="G40" s="195"/>
      <c r="H40" s="195"/>
      <c r="I40" s="195"/>
      <c r="J40" s="195"/>
      <c r="K40" s="3"/>
      <c r="O40" s="107"/>
      <c r="R40" s="105"/>
      <c r="S40" s="105"/>
      <c r="T40" s="105"/>
      <c r="U40" s="105"/>
      <c r="V40" s="105"/>
      <c r="W40" s="105"/>
      <c r="X40" s="105"/>
      <c r="Y40" s="105"/>
    </row>
    <row r="41" spans="1:25" ht="24.95" customHeight="1" x14ac:dyDescent="0.4">
      <c r="B41" s="11" t="s">
        <v>24</v>
      </c>
      <c r="C41" s="62" t="s">
        <v>109</v>
      </c>
      <c r="D41" s="133" t="str">
        <f>IF(D39="","",DATEDIF($D$39,$D$40+1,"y")&amp;"年"&amp;DATEDIF($D$39,$D$40+1,"Yｍ")&amp;"ヶ月"&amp;DATEDIF($D$39,$D$40+1,"MD")&amp;"日")</f>
        <v/>
      </c>
      <c r="E41" s="36" t="s">
        <v>98</v>
      </c>
      <c r="F41" s="11"/>
      <c r="G41" s="10"/>
      <c r="J41" s="70"/>
      <c r="K41" s="3"/>
      <c r="O41" s="107"/>
      <c r="R41" s="105"/>
      <c r="S41" s="105"/>
      <c r="T41" s="105"/>
      <c r="U41" s="105"/>
      <c r="V41" s="105"/>
      <c r="W41" s="105"/>
      <c r="X41" s="105"/>
      <c r="Y41" s="105"/>
    </row>
    <row r="42" spans="1:25" ht="24.95" customHeight="1" x14ac:dyDescent="0.4">
      <c r="A42" s="7"/>
      <c r="B42" s="11" t="s">
        <v>110</v>
      </c>
      <c r="C42" s="2" t="s">
        <v>111</v>
      </c>
      <c r="D42" s="172"/>
      <c r="E42" s="172"/>
      <c r="F42" s="172"/>
      <c r="G42" s="172"/>
      <c r="H42" s="172"/>
      <c r="I42" s="172"/>
      <c r="J42" s="172"/>
      <c r="K42" s="13"/>
      <c r="L42" s="14"/>
    </row>
    <row r="43" spans="1:25" ht="24.95" customHeight="1" x14ac:dyDescent="0.4">
      <c r="A43" s="7"/>
      <c r="B43" s="11" t="s">
        <v>27</v>
      </c>
      <c r="C43" s="2" t="s">
        <v>189</v>
      </c>
    </row>
    <row r="44" spans="1:25" ht="51.95" customHeight="1" x14ac:dyDescent="0.4">
      <c r="B44" s="73"/>
      <c r="C44" s="120"/>
      <c r="D44" s="179" t="s">
        <v>197</v>
      </c>
      <c r="E44" s="180"/>
      <c r="F44" s="180"/>
      <c r="G44" s="180"/>
      <c r="H44" s="180"/>
      <c r="I44" s="180"/>
      <c r="J44" s="181"/>
    </row>
    <row r="45" spans="1:25" ht="9.75" customHeight="1" x14ac:dyDescent="0.4">
      <c r="B45" s="73"/>
      <c r="C45" s="124"/>
      <c r="D45" s="125"/>
      <c r="E45" s="125"/>
      <c r="F45" s="125"/>
      <c r="G45" s="125"/>
      <c r="H45" s="125"/>
      <c r="I45" s="125"/>
      <c r="J45" s="125"/>
    </row>
    <row r="46" spans="1:25" ht="24.75" customHeight="1" x14ac:dyDescent="0.4">
      <c r="B46" s="70" t="s">
        <v>114</v>
      </c>
      <c r="C46" s="2" t="s">
        <v>106</v>
      </c>
      <c r="D46" s="176"/>
      <c r="E46" s="172"/>
      <c r="F46" s="172"/>
      <c r="G46" s="172"/>
      <c r="H46" s="172"/>
      <c r="I46" s="172"/>
      <c r="J46" s="172"/>
    </row>
    <row r="47" spans="1:25" ht="36.950000000000003" customHeight="1" x14ac:dyDescent="0.4">
      <c r="B47" s="11" t="s">
        <v>96</v>
      </c>
      <c r="C47" s="62" t="s">
        <v>208</v>
      </c>
      <c r="D47" s="129"/>
      <c r="E47" s="20" t="s">
        <v>15</v>
      </c>
      <c r="F47" s="11"/>
      <c r="G47" s="10"/>
      <c r="J47" s="70"/>
      <c r="O47" s="108"/>
      <c r="P47" s="108"/>
      <c r="Q47" s="108"/>
      <c r="R47" s="108"/>
      <c r="S47" s="108"/>
      <c r="T47" s="108"/>
      <c r="U47" s="105"/>
      <c r="V47" s="105"/>
      <c r="W47" s="105"/>
      <c r="X47" s="105"/>
      <c r="Y47" s="105"/>
    </row>
    <row r="48" spans="1:25" ht="36.950000000000003" customHeight="1" x14ac:dyDescent="0.4">
      <c r="B48" s="11" t="s">
        <v>107</v>
      </c>
      <c r="C48" s="62" t="s">
        <v>209</v>
      </c>
      <c r="D48" s="129"/>
      <c r="E48" s="20" t="s">
        <v>15</v>
      </c>
      <c r="F48" s="11"/>
      <c r="G48" s="10"/>
      <c r="J48" s="70" t="s">
        <v>115</v>
      </c>
      <c r="M48" s="109"/>
      <c r="O48" s="110" t="str">
        <f>IF(DATEDIF($D$29,$D$30+1,"Y")=0,"0",DATEDIF($D$29,$D$30+1,"Y"))</f>
        <v>0</v>
      </c>
      <c r="P48" s="111" t="s">
        <v>116</v>
      </c>
      <c r="Q48" s="110">
        <f>DATEDIF($D$29,$D$30+1,"YM")</f>
        <v>0</v>
      </c>
      <c r="R48" s="111" t="s">
        <v>117</v>
      </c>
      <c r="S48" s="110">
        <f>DATEDIF($D$29,$D$30+1,"MD")</f>
        <v>1</v>
      </c>
      <c r="T48" s="111" t="s">
        <v>118</v>
      </c>
      <c r="U48" s="105"/>
      <c r="V48" s="105"/>
      <c r="W48" s="105"/>
      <c r="X48" s="105"/>
      <c r="Y48" s="105"/>
    </row>
    <row r="49" spans="1:35" ht="24.95" customHeight="1" x14ac:dyDescent="0.4">
      <c r="B49" s="11" t="s">
        <v>24</v>
      </c>
      <c r="C49" s="62" t="s">
        <v>109</v>
      </c>
      <c r="D49" s="133" t="str">
        <f>IF(D47="","",DATEDIF($D$47,$D$48+1,"y")&amp;"年"&amp;DATEDIF($D$47,$D$48+1,"Yｍ")&amp;"ヶ月"&amp;DATEDIF($D$47,$D$48+1,"MD")&amp;"日")</f>
        <v/>
      </c>
      <c r="E49" s="36" t="s">
        <v>98</v>
      </c>
      <c r="F49" s="11"/>
      <c r="G49" s="10"/>
      <c r="J49" s="70"/>
      <c r="O49" s="110" t="str">
        <f>IF(DATEDIF($D$39,$D$40+1,"Y")=0,"0",DATEDIF($D$39,$D$40+1,"Y"))</f>
        <v>0</v>
      </c>
      <c r="P49" s="111" t="s">
        <v>116</v>
      </c>
      <c r="Q49" s="110">
        <f>DATEDIF($D$39,$D$40+1,"YM")</f>
        <v>0</v>
      </c>
      <c r="R49" s="111" t="s">
        <v>117</v>
      </c>
      <c r="S49" s="110" t="str">
        <f>IF($D$39="","★",DATEDIF($D$39,$D$40+1,"MD"))</f>
        <v>★</v>
      </c>
      <c r="T49" s="111" t="s">
        <v>118</v>
      </c>
    </row>
    <row r="50" spans="1:35" ht="24.95" customHeight="1" x14ac:dyDescent="0.4">
      <c r="A50" s="7"/>
      <c r="B50" s="11" t="s">
        <v>110</v>
      </c>
      <c r="C50" s="2" t="s">
        <v>111</v>
      </c>
      <c r="D50" s="172"/>
      <c r="E50" s="172"/>
      <c r="F50" s="172"/>
      <c r="G50" s="172"/>
      <c r="H50" s="172"/>
      <c r="I50" s="172"/>
      <c r="J50" s="172"/>
      <c r="K50" s="13"/>
      <c r="L50" s="14"/>
      <c r="O50" s="110" t="str">
        <f>IF(DATEDIF($D$47,$D$48+1,"Y")=0,"0",DATEDIF($D$47,$D$48+1,"Y"))</f>
        <v>0</v>
      </c>
      <c r="P50" s="111" t="s">
        <v>116</v>
      </c>
      <c r="Q50" s="110">
        <f>DATEDIF($D$47,$D$48+1,"YM")</f>
        <v>0</v>
      </c>
      <c r="R50" s="111" t="s">
        <v>117</v>
      </c>
      <c r="S50" s="110" t="str">
        <f>IF($D$47="","★",DATEDIF($D$47,$D$48+1,"MD"))</f>
        <v>★</v>
      </c>
      <c r="T50" s="111" t="s">
        <v>118</v>
      </c>
    </row>
    <row r="51" spans="1:35" ht="24.95" customHeight="1" x14ac:dyDescent="0.4">
      <c r="A51" s="7"/>
      <c r="B51" s="11" t="s">
        <v>27</v>
      </c>
      <c r="C51" s="2" t="s">
        <v>190</v>
      </c>
      <c r="O51" s="110">
        <f>SUM($O$48:$O$50)</f>
        <v>0</v>
      </c>
      <c r="P51" s="111" t="s">
        <v>116</v>
      </c>
      <c r="Q51" s="110">
        <f>INT(SUM($Q$48,$Q$49,$Q$50,S51)/12)</f>
        <v>0</v>
      </c>
      <c r="R51" s="111" t="s">
        <v>116</v>
      </c>
      <c r="S51" s="110">
        <f>IF(T51&lt;=30,"★",INT(SUM($S$48,$S$49,$S$50)/30))</f>
        <v>0</v>
      </c>
      <c r="T51" s="111" t="s">
        <v>117</v>
      </c>
    </row>
    <row r="52" spans="1:35" ht="51.95" customHeight="1" x14ac:dyDescent="0.4">
      <c r="B52" s="73"/>
      <c r="C52" s="120"/>
      <c r="D52" s="179" t="s">
        <v>198</v>
      </c>
      <c r="E52" s="180"/>
      <c r="F52" s="180"/>
      <c r="G52" s="180"/>
      <c r="H52" s="180"/>
      <c r="I52" s="180"/>
      <c r="J52" s="181"/>
      <c r="O52" s="110">
        <f>$O$51+$Q$51</f>
        <v>0</v>
      </c>
      <c r="P52" s="111" t="s">
        <v>116</v>
      </c>
      <c r="Q52" s="110">
        <f>MOD(SUM($Q$48,$Q$49,$Q$50,S51),12)</f>
        <v>0</v>
      </c>
      <c r="R52" s="111" t="s">
        <v>117</v>
      </c>
      <c r="S52" s="110">
        <f>MOD(SUM($S$48:$S$50),30)</f>
        <v>1</v>
      </c>
      <c r="T52" s="111" t="s">
        <v>118</v>
      </c>
    </row>
    <row r="53" spans="1:35" ht="11.25" customHeight="1" x14ac:dyDescent="0.4">
      <c r="B53" s="73"/>
      <c r="C53" s="74"/>
      <c r="D53" s="74"/>
      <c r="E53" s="74"/>
      <c r="F53" s="74"/>
      <c r="G53" s="74"/>
      <c r="H53" s="74"/>
      <c r="I53" s="74"/>
      <c r="J53" s="74"/>
      <c r="O53" s="112"/>
      <c r="P53" s="112"/>
      <c r="Q53" s="112"/>
      <c r="R53" s="112"/>
      <c r="S53" s="112"/>
      <c r="T53" s="112"/>
    </row>
    <row r="54" spans="1:35" ht="24.95" customHeight="1" thickBot="1" x14ac:dyDescent="0.45">
      <c r="A54" s="7" t="s">
        <v>119</v>
      </c>
      <c r="B54" s="173" t="s">
        <v>120</v>
      </c>
      <c r="C54" s="173"/>
      <c r="D54" s="173"/>
      <c r="E54" s="173"/>
      <c r="F54" s="173"/>
      <c r="G54" s="173"/>
      <c r="H54" s="173"/>
      <c r="I54" s="173"/>
      <c r="J54" s="173"/>
      <c r="O54" s="105">
        <f>O52*365</f>
        <v>0</v>
      </c>
      <c r="P54" s="105"/>
      <c r="Q54" s="105">
        <f>Q52*30</f>
        <v>0</v>
      </c>
      <c r="R54" s="105"/>
      <c r="S54" s="112">
        <f>S52</f>
        <v>1</v>
      </c>
      <c r="T54" s="105" t="s">
        <v>121</v>
      </c>
      <c r="U54" s="112">
        <f>O54+Q54+S54</f>
        <v>1</v>
      </c>
      <c r="V54" s="105" t="s">
        <v>122</v>
      </c>
    </row>
    <row r="55" spans="1:35" ht="120" customHeight="1" thickBot="1" x14ac:dyDescent="0.45">
      <c r="B55" s="73"/>
      <c r="C55" s="121" t="s">
        <v>123</v>
      </c>
      <c r="D55" s="97" t="str">
        <f>IF(D29="","",($O$52)&amp;"年"&amp;($Q$52)&amp;"ヶ月"&amp;($S$52)&amp;"日")</f>
        <v/>
      </c>
      <c r="E55" s="20" t="s">
        <v>17</v>
      </c>
      <c r="F55" s="76"/>
      <c r="G55" s="177" t="s">
        <v>200</v>
      </c>
      <c r="H55" s="178"/>
      <c r="I55" s="183" t="str">
        <f>IF(D55="","",IF(O52&gt;=2,"試験の前日までに2年間の管理/指導等実務経験要件を満たしているので、シート【B】実務経験証明書を開いて、必要事項を入力してください。⑤⑥項は無視して下さい。","2年間の管理/指導当実務経験要件を満たしていません。
ただし、試験日から6か月以内に2年の実務経験期間を満たす見込がある場合は、シート【C】誓約書のを開いて必要事項を入力してください。
また、特定技能1号の人の場合は、経過措置が適用になり、２年の実務経験期間が短くて済む場合がありますので、⑤経過措置による受験可否判定を見てください。"))</f>
        <v/>
      </c>
      <c r="J55" s="184"/>
    </row>
    <row r="56" spans="1:35" ht="15" customHeight="1" x14ac:dyDescent="0.4">
      <c r="I56" s="140"/>
      <c r="J56" s="140"/>
    </row>
    <row r="57" spans="1:35" ht="54" customHeight="1" x14ac:dyDescent="0.4">
      <c r="A57" s="77" t="s">
        <v>46</v>
      </c>
      <c r="B57" s="148" t="s">
        <v>199</v>
      </c>
      <c r="C57" s="148"/>
      <c r="D57" s="148"/>
      <c r="E57" s="148"/>
      <c r="F57" s="148"/>
      <c r="G57" s="148"/>
      <c r="H57" s="148"/>
      <c r="I57" s="148"/>
      <c r="J57" s="148"/>
      <c r="O57" s="197">
        <v>45086</v>
      </c>
      <c r="P57" s="197"/>
    </row>
    <row r="58" spans="1:35" ht="9" customHeight="1" x14ac:dyDescent="0.4">
      <c r="D58" s="10"/>
      <c r="P58" s="113"/>
    </row>
    <row r="59" spans="1:35" ht="61.5" customHeight="1" thickBot="1" x14ac:dyDescent="0.45">
      <c r="A59" s="8"/>
      <c r="B59" s="158" t="s">
        <v>203</v>
      </c>
      <c r="C59" s="140"/>
      <c r="D59" s="140"/>
      <c r="E59" s="140"/>
      <c r="F59" s="140"/>
      <c r="G59" s="140"/>
      <c r="H59" s="140"/>
      <c r="I59" s="140"/>
      <c r="J59" s="140"/>
      <c r="K59" s="78"/>
      <c r="P59" s="102"/>
    </row>
    <row r="60" spans="1:35" ht="91.5" customHeight="1" thickBot="1" x14ac:dyDescent="0.45">
      <c r="A60" s="3"/>
      <c r="C60" s="62" t="s">
        <v>124</v>
      </c>
      <c r="D60" s="51" t="str">
        <f>IF(D18="","",DATEDIF(D$18,O$57+1,"y")&amp;"年"&amp;DATEDIF(D$18,$O$57+1,"ym")&amp;"ヶ月"&amp;DATEDIF(D$18,$O$57+1,"ｍd")&amp;"日")</f>
        <v/>
      </c>
      <c r="E60" s="36" t="s">
        <v>38</v>
      </c>
      <c r="F60" s="3"/>
      <c r="G60" s="177" t="s">
        <v>201</v>
      </c>
      <c r="H60" s="178"/>
      <c r="I60" s="198" t="str">
        <f>IF(D60="","",IF(DATEDIF(D18,O57,"ｍ")&gt;=30,"条件aに該当","経過措置の条件に該当せず"))</f>
        <v/>
      </c>
      <c r="J60" s="199"/>
      <c r="O60" s="105" t="e">
        <f>DATEDIF($O$19-1,$D$19,"Ｙ")</f>
        <v>#VALUE!</v>
      </c>
      <c r="P60" s="110" t="s">
        <v>125</v>
      </c>
      <c r="Q60" s="110" t="e">
        <f>DATEDIF($O$19-1,$D$19,"YM")</f>
        <v>#VALUE!</v>
      </c>
      <c r="R60" s="105" t="s">
        <v>126</v>
      </c>
      <c r="S60" s="110" t="e">
        <f>DATEDIF($O$19,$D$19,"MD")</f>
        <v>#VALUE!</v>
      </c>
      <c r="T60" s="110" t="s">
        <v>122</v>
      </c>
      <c r="U60" s="105"/>
    </row>
    <row r="61" spans="1:35" s="3" customFormat="1" ht="14.25" customHeight="1" x14ac:dyDescent="0.4">
      <c r="A61" s="2"/>
      <c r="B61" s="15"/>
      <c r="C61" s="15"/>
      <c r="D61" s="35"/>
      <c r="E61" s="2"/>
      <c r="F61" s="2"/>
      <c r="G61" s="34"/>
      <c r="H61" s="34"/>
      <c r="I61" s="2"/>
      <c r="J61" s="2"/>
      <c r="M61" s="114"/>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5" ht="21.75" customHeight="1" thickBot="1" x14ac:dyDescent="0.45">
      <c r="B62" s="158" t="s">
        <v>127</v>
      </c>
      <c r="C62" s="158"/>
      <c r="D62" s="158"/>
      <c r="E62" s="158"/>
      <c r="F62" s="158"/>
      <c r="G62" s="158"/>
      <c r="H62" s="158"/>
      <c r="I62" s="158"/>
      <c r="J62" s="158"/>
      <c r="L62" s="3"/>
      <c r="O62" s="102" t="e">
        <f>O60&amp;"年"&amp;Q60&amp;"ヶ月"</f>
        <v>#VALUE!</v>
      </c>
      <c r="P62" s="105" t="s">
        <v>121</v>
      </c>
      <c r="Q62" s="105" t="e">
        <f>LEFT(O62,FIND("年",O62)-1)*12+MID(O62,FIND("年",O62)+1,LEN(O62)-FIND("年",O62)-2)*1</f>
        <v>#VALUE!</v>
      </c>
      <c r="R62" s="99" t="s">
        <v>126</v>
      </c>
    </row>
    <row r="63" spans="1:35" ht="34.5" customHeight="1" thickBot="1" x14ac:dyDescent="0.45">
      <c r="C63" s="62" t="s">
        <v>128</v>
      </c>
      <c r="D63" s="51" t="str">
        <f>IF(D55="","",T63&amp;"年"&amp;V63&amp;"ヶ月"&amp;S60&amp;"日")</f>
        <v/>
      </c>
      <c r="E63" s="20" t="s">
        <v>38</v>
      </c>
      <c r="F63" s="3"/>
      <c r="H63" s="24"/>
      <c r="I63" s="158"/>
      <c r="J63" s="158"/>
      <c r="K63" s="78"/>
      <c r="Q63" s="105" t="e">
        <f>Q62-6</f>
        <v>#VALUE!</v>
      </c>
      <c r="R63" s="99" t="s">
        <v>126</v>
      </c>
      <c r="S63" s="105" t="s">
        <v>121</v>
      </c>
      <c r="T63" s="105" t="e">
        <f>INT(Q63/12)</f>
        <v>#VALUE!</v>
      </c>
      <c r="U63" s="99" t="s">
        <v>125</v>
      </c>
      <c r="V63" s="99" t="e">
        <f>MOD(Q63,12)</f>
        <v>#VALUE!</v>
      </c>
      <c r="W63" s="99" t="s">
        <v>126</v>
      </c>
      <c r="X63" s="108" t="e">
        <f>S60</f>
        <v>#VALUE!</v>
      </c>
      <c r="Y63" s="99" t="s">
        <v>122</v>
      </c>
    </row>
    <row r="64" spans="1:35" ht="87.75" customHeight="1" thickBot="1" x14ac:dyDescent="0.45">
      <c r="C64" s="2" t="s">
        <v>129</v>
      </c>
      <c r="D64" s="126" t="str">
        <f>IF(D19="","",D55)</f>
        <v/>
      </c>
      <c r="E64" s="20" t="s">
        <v>38</v>
      </c>
      <c r="F64" s="11"/>
      <c r="G64" s="177" t="s">
        <v>202</v>
      </c>
      <c r="H64" s="178"/>
      <c r="I64" s="200" t="str">
        <f>IF(D64="","",IF(Z64&lt;=U54,"条件bに該当し、必要な実務経験期間を満たしているので、シート【B】実務経験証明書を開いて、必要事項を入力してください。","経過措置適用後必要期間を試験予定日の前日までに満たしていません。
ただし、試験予定日から6か月以内、かつ、在留上限期限日までに不足する実務経験期間（「経過措置適用後の必要な実務経験期間」から「既に執務経験を積んだ期間」を差し引いた残り必要期間）を満たし得る場合は、【C】誓約書のシートを開いて必要事項を入力してください。
満たし得ない場合は、受験申込はできません。"))</f>
        <v/>
      </c>
      <c r="J64" s="200"/>
      <c r="S64" s="112"/>
      <c r="T64" s="105" t="e">
        <f>T63*365</f>
        <v>#VALUE!</v>
      </c>
      <c r="U64" s="105"/>
      <c r="V64" s="105" t="e">
        <f>V63*30</f>
        <v>#VALUE!</v>
      </c>
      <c r="W64" s="105"/>
      <c r="X64" s="112" t="e">
        <f>X63</f>
        <v>#VALUE!</v>
      </c>
      <c r="Y64" s="105" t="s">
        <v>121</v>
      </c>
      <c r="Z64" s="112" t="e">
        <f>T64+V64+X64</f>
        <v>#VALUE!</v>
      </c>
      <c r="AA64" s="105" t="s">
        <v>122</v>
      </c>
    </row>
    <row r="65" spans="1:11" ht="18" customHeight="1" x14ac:dyDescent="0.4">
      <c r="B65" s="140"/>
      <c r="C65" s="140"/>
      <c r="D65" s="140"/>
      <c r="E65" s="140"/>
      <c r="F65" s="140"/>
      <c r="G65" s="140"/>
      <c r="H65" s="140"/>
      <c r="I65" s="140"/>
      <c r="J65" s="140"/>
    </row>
    <row r="66" spans="1:11" ht="24.95" customHeight="1" x14ac:dyDescent="0.4">
      <c r="A66" s="7" t="s">
        <v>130</v>
      </c>
      <c r="B66" s="171" t="s">
        <v>131</v>
      </c>
      <c r="C66" s="171"/>
      <c r="D66" s="171"/>
      <c r="E66" s="171"/>
      <c r="F66" s="171"/>
      <c r="G66" s="171"/>
      <c r="H66" s="171"/>
      <c r="I66" s="171"/>
      <c r="J66" s="171"/>
      <c r="K66" s="78"/>
    </row>
    <row r="67" spans="1:11" ht="27.75" customHeight="1" x14ac:dyDescent="0.4">
      <c r="B67" s="11" t="s">
        <v>96</v>
      </c>
      <c r="C67" s="168" t="s">
        <v>132</v>
      </c>
      <c r="D67" s="168"/>
      <c r="E67" s="168"/>
      <c r="F67" s="168"/>
      <c r="G67" s="168"/>
      <c r="H67" s="168"/>
      <c r="I67" s="168"/>
      <c r="J67" s="168"/>
    </row>
    <row r="68" spans="1:11" ht="27.75" customHeight="1" x14ac:dyDescent="0.4">
      <c r="B68" s="11" t="s">
        <v>107</v>
      </c>
      <c r="C68" s="168" t="s">
        <v>193</v>
      </c>
      <c r="D68" s="168"/>
      <c r="E68" s="168"/>
      <c r="F68" s="168"/>
      <c r="G68" s="168"/>
      <c r="H68" s="168"/>
      <c r="I68" s="168"/>
      <c r="J68" s="168"/>
    </row>
    <row r="69" spans="1:11" ht="23.25" customHeight="1" x14ac:dyDescent="0.4"/>
  </sheetData>
  <sheetProtection algorithmName="SHA-512" hashValue="sD2aYSNwhgcJVTR3gu/4L6TY1TzNolzIM7guBtOBTxEbqLUIUxWBsg2U6rxVq99CoJSXHW3k0i5Fe+V1c8I40w==" saltValue="bpzzIeSNlqG0ziJtADCa7w==" spinCount="100000" sheet="1" formatCells="0" formatColumns="0" formatRows="0" insertColumns="0" insertRows="0" insertHyperlinks="0" deleteColumns="0" deleteRows="0" sort="0" autoFilter="0" pivotTables="0"/>
  <mergeCells count="53">
    <mergeCell ref="O19:P19"/>
    <mergeCell ref="B57:J57"/>
    <mergeCell ref="I60:J60"/>
    <mergeCell ref="I64:J64"/>
    <mergeCell ref="D38:J38"/>
    <mergeCell ref="D42:J42"/>
    <mergeCell ref="C31:J31"/>
    <mergeCell ref="C32:J32"/>
    <mergeCell ref="D34:J34"/>
    <mergeCell ref="B54:J54"/>
    <mergeCell ref="B59:J59"/>
    <mergeCell ref="O57:P57"/>
    <mergeCell ref="D36:J36"/>
    <mergeCell ref="G60:H60"/>
    <mergeCell ref="G64:H64"/>
    <mergeCell ref="B17:J17"/>
    <mergeCell ref="B12:C12"/>
    <mergeCell ref="A1:J1"/>
    <mergeCell ref="I55:J55"/>
    <mergeCell ref="A9:J9"/>
    <mergeCell ref="D12:J12"/>
    <mergeCell ref="D13:J13"/>
    <mergeCell ref="D14:J14"/>
    <mergeCell ref="B15:C15"/>
    <mergeCell ref="E40:J40"/>
    <mergeCell ref="E39:J39"/>
    <mergeCell ref="D15:J15"/>
    <mergeCell ref="B22:J22"/>
    <mergeCell ref="C24:J24"/>
    <mergeCell ref="D28:J28"/>
    <mergeCell ref="A3:D3"/>
    <mergeCell ref="R29:W29"/>
    <mergeCell ref="C25:J25"/>
    <mergeCell ref="D46:J46"/>
    <mergeCell ref="G55:H55"/>
    <mergeCell ref="D44:J44"/>
    <mergeCell ref="D52:J52"/>
    <mergeCell ref="C68:J68"/>
    <mergeCell ref="B65:J65"/>
    <mergeCell ref="I63:J63"/>
    <mergeCell ref="C67:J67"/>
    <mergeCell ref="B4:J4"/>
    <mergeCell ref="C5:J5"/>
    <mergeCell ref="B7:J7"/>
    <mergeCell ref="C8:J8"/>
    <mergeCell ref="B66:J66"/>
    <mergeCell ref="A6:D6"/>
    <mergeCell ref="B13:C13"/>
    <mergeCell ref="B14:C14"/>
    <mergeCell ref="D50:J50"/>
    <mergeCell ref="B62:J62"/>
    <mergeCell ref="I56:J56"/>
    <mergeCell ref="B23:J23"/>
  </mergeCells>
  <phoneticPr fontId="1"/>
  <conditionalFormatting sqref="I55">
    <cfRule type="containsText" dxfId="7" priority="16" operator="containsText" text="満たしていません">
      <formula>NOT(ISERROR(SEARCH("満たしていません",I55)))</formula>
    </cfRule>
    <cfRule type="containsText" dxfId="6" priority="17" operator="containsText" text="満た">
      <formula>NOT(ISERROR(SEARCH("満た",I55)))</formula>
    </cfRule>
  </conditionalFormatting>
  <conditionalFormatting sqref="I60 I61:J61">
    <cfRule type="containsText" dxfId="5" priority="9" operator="containsText" text="条件aに該当">
      <formula>NOT(ISERROR(SEARCH("条件aに該当",I60)))</formula>
    </cfRule>
    <cfRule type="containsText" dxfId="4" priority="10" operator="containsText" text="経過措置の条件に該当せず">
      <formula>NOT(ISERROR(SEARCH("経過措置の条件に該当せず",I60)))</formula>
    </cfRule>
  </conditionalFormatting>
  <conditionalFormatting sqref="I64">
    <cfRule type="containsText" dxfId="3" priority="2" operator="containsText" text="【C】誓約書">
      <formula>NOT(ISERROR(SEARCH("【C】誓約書",I64)))</formula>
    </cfRule>
    <cfRule type="containsText" dxfId="2" priority="4" operator="containsText" text="シート【B】実務経験証明書">
      <formula>NOT(ISERROR(SEARCH("シート【B】実務経験証明書",I64)))</formula>
    </cfRule>
  </conditionalFormatting>
  <dataValidations count="1">
    <dataValidation type="list" allowBlank="1" showInputMessage="1" showErrorMessage="1" sqref="D15" xr:uid="{9A6FB74A-70CA-4F55-BE76-998FBA83661F}">
      <formula1>"飲食料品製造業,外食業"</formula1>
    </dataValidation>
  </dataValidations>
  <printOptions horizontalCentered="1" verticalCentered="1"/>
  <pageMargins left="0.31496062992125984" right="0.31496062992125984" top="0.35433070866141736" bottom="0.35433070866141736" header="0" footer="0"/>
  <pageSetup paperSize="8" scale="4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28575</xdr:colOff>
                    <xdr:row>23</xdr:row>
                    <xdr:rowOff>95250</xdr:rowOff>
                  </from>
                  <to>
                    <xdr:col>1</xdr:col>
                    <xdr:colOff>647700</xdr:colOff>
                    <xdr:row>23</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9ADB9-3B10-4250-B7D5-76E0B8CADF0B}">
  <sheetPr>
    <pageSetUpPr fitToPage="1"/>
  </sheetPr>
  <dimension ref="A1:T60"/>
  <sheetViews>
    <sheetView showZeros="0" view="pageBreakPreview" topLeftCell="A34" zoomScale="130" zoomScaleNormal="100" zoomScaleSheetLayoutView="130" workbookViewId="0">
      <selection activeCell="D48" sqref="D48:J48"/>
    </sheetView>
  </sheetViews>
  <sheetFormatPr defaultColWidth="9" defaultRowHeight="15.75" x14ac:dyDescent="0.4"/>
  <cols>
    <col min="1" max="1" width="2.875" style="1" customWidth="1"/>
    <col min="2" max="2" width="8.125" style="1" customWidth="1"/>
    <col min="3" max="3" width="22" style="1" customWidth="1"/>
    <col min="4" max="4" width="16.25" style="93" customWidth="1"/>
    <col min="5" max="5" width="4.875" style="1" customWidth="1"/>
    <col min="6" max="6" width="20" style="1" customWidth="1"/>
    <col min="7" max="7" width="13.75" style="1" customWidth="1"/>
    <col min="8" max="8" width="8.375" style="1" customWidth="1"/>
    <col min="9" max="9" width="5.375" style="1" customWidth="1"/>
    <col min="10" max="10" width="21.25" style="1" customWidth="1"/>
    <col min="11" max="11" width="12.5" style="1" bestFit="1" customWidth="1"/>
    <col min="12" max="13" width="10.125" style="1" bestFit="1" customWidth="1"/>
    <col min="14" max="16" width="9" style="1"/>
    <col min="17" max="17" width="19.125" style="1" customWidth="1"/>
    <col min="18" max="18" width="10.75" style="1" bestFit="1" customWidth="1"/>
    <col min="19" max="16384" width="9" style="1"/>
  </cols>
  <sheetData>
    <row r="1" spans="1:13" ht="25.5" customHeight="1" x14ac:dyDescent="0.4">
      <c r="A1" s="203" t="str">
        <f>IF(【A】実務経験要件判定シート!D15="飲食料品製造業","管理等実務経験証明書","指導等実務経験証明書")</f>
        <v>指導等実務経験証明書</v>
      </c>
      <c r="B1" s="203"/>
      <c r="C1" s="203"/>
      <c r="D1" s="203"/>
      <c r="E1" s="203"/>
      <c r="F1" s="203"/>
      <c r="G1" s="203"/>
      <c r="H1" s="203"/>
      <c r="I1" s="203"/>
      <c r="J1" s="203"/>
      <c r="K1" s="80"/>
    </row>
    <row r="2" spans="1:13" ht="24.75" customHeight="1" x14ac:dyDescent="0.4">
      <c r="A2" s="205" t="s">
        <v>133</v>
      </c>
      <c r="B2" s="205"/>
      <c r="C2" s="205"/>
      <c r="D2" s="205"/>
      <c r="E2" s="205"/>
      <c r="F2" s="205"/>
      <c r="G2" s="205"/>
      <c r="H2" s="205"/>
      <c r="I2" s="205"/>
      <c r="J2" s="205"/>
    </row>
    <row r="3" spans="1:13" ht="49.9" customHeight="1" x14ac:dyDescent="0.4">
      <c r="A3" s="206" t="s">
        <v>191</v>
      </c>
      <c r="B3" s="206"/>
      <c r="C3" s="206"/>
      <c r="D3" s="206"/>
      <c r="E3" s="206"/>
      <c r="F3" s="206"/>
      <c r="G3" s="206"/>
      <c r="H3" s="206"/>
      <c r="I3" s="206"/>
      <c r="J3" s="206"/>
    </row>
    <row r="4" spans="1:13" ht="21.75" customHeight="1" x14ac:dyDescent="0.4">
      <c r="A4" s="81"/>
      <c r="B4" s="81"/>
      <c r="C4" s="81"/>
      <c r="D4" s="81"/>
      <c r="E4" s="81"/>
      <c r="F4" s="81"/>
      <c r="G4" s="81"/>
      <c r="H4" s="81"/>
      <c r="I4" s="81"/>
      <c r="J4" s="81"/>
      <c r="M4" s="82"/>
    </row>
    <row r="5" spans="1:13" ht="16.5" x14ac:dyDescent="0.4">
      <c r="A5" s="155" t="s">
        <v>134</v>
      </c>
      <c r="B5" s="204"/>
      <c r="C5" s="204"/>
      <c r="D5" s="204"/>
      <c r="E5" s="204"/>
      <c r="F5" s="204"/>
      <c r="G5" s="204"/>
      <c r="H5" s="204"/>
      <c r="I5" s="204"/>
      <c r="J5" s="204"/>
    </row>
    <row r="6" spans="1:13" s="2" customFormat="1" ht="55.15" customHeight="1" x14ac:dyDescent="0.4">
      <c r="A6" s="62"/>
      <c r="B6" s="158" t="s">
        <v>135</v>
      </c>
      <c r="C6" s="158"/>
      <c r="D6" s="158"/>
      <c r="E6" s="158"/>
      <c r="F6" s="158"/>
      <c r="G6" s="158"/>
      <c r="H6" s="158"/>
      <c r="I6" s="158"/>
      <c r="J6" s="158"/>
    </row>
    <row r="7" spans="1:13" s="2" customFormat="1" ht="17.649999999999999" customHeight="1" x14ac:dyDescent="0.4">
      <c r="A7" s="213" t="s">
        <v>136</v>
      </c>
      <c r="B7" s="213"/>
      <c r="C7" s="213"/>
      <c r="D7" s="213"/>
      <c r="E7" s="213"/>
      <c r="F7" s="213"/>
      <c r="G7" s="213"/>
      <c r="H7" s="213"/>
      <c r="I7" s="213"/>
      <c r="J7" s="213"/>
    </row>
    <row r="8" spans="1:13" s="2" customFormat="1" ht="12" customHeight="1" x14ac:dyDescent="0.4">
      <c r="A8" s="79"/>
      <c r="B8" s="79"/>
      <c r="C8" s="79"/>
      <c r="D8" s="79"/>
      <c r="E8" s="79"/>
      <c r="F8" s="79"/>
      <c r="G8" s="79"/>
      <c r="H8" s="79"/>
      <c r="I8" s="79"/>
      <c r="J8" s="79"/>
    </row>
    <row r="9" spans="1:13" s="2" customFormat="1" ht="24.95" customHeight="1" x14ac:dyDescent="0.4">
      <c r="A9" s="7" t="s">
        <v>7</v>
      </c>
      <c r="D9" s="3"/>
    </row>
    <row r="10" spans="1:13" s="2" customFormat="1" ht="24.95" customHeight="1" x14ac:dyDescent="0.4">
      <c r="B10" s="140" t="s">
        <v>8</v>
      </c>
      <c r="C10" s="140"/>
      <c r="D10" s="207" t="str">
        <f>IF(【A】実務経験要件判定シート!D12="","",【A】実務経験要件判定シート!D12)</f>
        <v/>
      </c>
      <c r="E10" s="208"/>
      <c r="F10" s="208"/>
      <c r="G10" s="208"/>
      <c r="H10" s="208"/>
      <c r="I10" s="208"/>
      <c r="J10" s="209"/>
    </row>
    <row r="11" spans="1:13" s="2" customFormat="1" ht="24.95" customHeight="1" x14ac:dyDescent="0.4">
      <c r="B11" s="140" t="s">
        <v>10</v>
      </c>
      <c r="C11" s="151"/>
      <c r="D11" s="210" t="str">
        <f>IF(【A】実務経験要件判定シート!D13="","",【A】実務経験要件判定シート!D13)</f>
        <v/>
      </c>
      <c r="E11" s="211"/>
      <c r="F11" s="211"/>
      <c r="G11" s="211"/>
      <c r="H11" s="211"/>
      <c r="I11" s="211"/>
      <c r="J11" s="212"/>
    </row>
    <row r="12" spans="1:13" s="2" customFormat="1" ht="24.95" customHeight="1" x14ac:dyDescent="0.4">
      <c r="B12" s="140" t="s">
        <v>11</v>
      </c>
      <c r="C12" s="140"/>
      <c r="D12" s="207" t="str">
        <f>IF(【A】実務経験要件判定シート!D14="","",【A】実務経験要件判定シート!D14)</f>
        <v/>
      </c>
      <c r="E12" s="208"/>
      <c r="F12" s="208"/>
      <c r="G12" s="208"/>
      <c r="H12" s="208"/>
      <c r="I12" s="208"/>
      <c r="J12" s="209"/>
    </row>
    <row r="13" spans="1:13" s="2" customFormat="1" ht="24.95" customHeight="1" x14ac:dyDescent="0.4">
      <c r="B13" s="140" t="s">
        <v>137</v>
      </c>
      <c r="C13" s="140"/>
      <c r="D13" s="207" t="str">
        <f>IF(【A】実務経験要件判定シート!D15="","",【A】実務経験要件判定シート!D15)</f>
        <v/>
      </c>
      <c r="E13" s="208"/>
      <c r="F13" s="208"/>
      <c r="G13" s="208"/>
      <c r="H13" s="208"/>
      <c r="I13" s="208"/>
      <c r="J13" s="209"/>
    </row>
    <row r="14" spans="1:13" s="2" customFormat="1" ht="12" customHeight="1" x14ac:dyDescent="0.4">
      <c r="B14" s="15"/>
      <c r="C14" s="15"/>
      <c r="D14" s="3"/>
      <c r="E14" s="3"/>
      <c r="F14" s="3"/>
      <c r="G14" s="3"/>
      <c r="H14" s="3"/>
      <c r="I14" s="3"/>
      <c r="J14" s="3"/>
    </row>
    <row r="15" spans="1:13" s="2" customFormat="1" ht="24.95" customHeight="1" x14ac:dyDescent="0.4">
      <c r="A15" s="7" t="s">
        <v>13</v>
      </c>
      <c r="B15" s="141" t="s">
        <v>138</v>
      </c>
      <c r="C15" s="141"/>
      <c r="D15" s="141"/>
      <c r="E15" s="141"/>
      <c r="F15" s="141"/>
      <c r="G15" s="141"/>
      <c r="H15" s="141"/>
      <c r="I15" s="8"/>
    </row>
    <row r="16" spans="1:13" s="2" customFormat="1" ht="24.95" customHeight="1" x14ac:dyDescent="0.4">
      <c r="A16" s="7"/>
      <c r="B16" s="8" t="s">
        <v>139</v>
      </c>
      <c r="C16" s="8"/>
      <c r="D16" s="8"/>
      <c r="E16" s="8"/>
      <c r="F16" s="8"/>
      <c r="G16" s="8"/>
      <c r="H16" s="8"/>
      <c r="I16" s="8"/>
    </row>
    <row r="17" spans="1:12" s="2" customFormat="1" ht="24.95" customHeight="1" x14ac:dyDescent="0.4">
      <c r="D17" s="210" t="str">
        <f>IF(【A】実務経験要件判定シート!D18="","",【A】実務経験要件判定シート!D18)</f>
        <v/>
      </c>
      <c r="E17" s="211"/>
      <c r="F17" s="211"/>
      <c r="G17" s="211"/>
      <c r="H17" s="211"/>
      <c r="I17" s="211"/>
      <c r="J17" s="212"/>
    </row>
    <row r="18" spans="1:12" s="2" customFormat="1" ht="12" customHeight="1" x14ac:dyDescent="0.4">
      <c r="D18" s="3"/>
      <c r="L18" s="83"/>
    </row>
    <row r="19" spans="1:12" s="2" customFormat="1" ht="24.95" customHeight="1" x14ac:dyDescent="0.4">
      <c r="A19" s="7"/>
      <c r="B19" s="141" t="s">
        <v>140</v>
      </c>
      <c r="C19" s="141"/>
      <c r="D19" s="141"/>
      <c r="L19" s="84"/>
    </row>
    <row r="20" spans="1:12" s="2" customFormat="1" ht="24.95" customHeight="1" x14ac:dyDescent="0.4">
      <c r="B20" s="2" t="s">
        <v>105</v>
      </c>
      <c r="C20" s="2" t="s">
        <v>21</v>
      </c>
      <c r="D20" s="85" t="str">
        <f>IF(【A】実務経験要件判定シート!D29="","",【A】実務経験要件判定シート!D29)</f>
        <v/>
      </c>
      <c r="E20" s="86" t="s">
        <v>141</v>
      </c>
      <c r="F20" s="10" t="s">
        <v>142</v>
      </c>
      <c r="G20" s="87" t="str">
        <f>IF(【A】実務経験要件判定シート!D30="","",【A】実務経験要件判定シート!D30)</f>
        <v/>
      </c>
      <c r="L20" s="88"/>
    </row>
    <row r="21" spans="1:12" s="2" customFormat="1" ht="24.95" customHeight="1" x14ac:dyDescent="0.4">
      <c r="B21" s="73"/>
      <c r="C21" s="89" t="s">
        <v>143</v>
      </c>
      <c r="D21" s="90" t="str">
        <f>IF(【A】実務経験要件判定シート!D33="","",【A】実務経験要件判定シート!D33)</f>
        <v/>
      </c>
      <c r="E21" s="75"/>
      <c r="F21" s="10"/>
      <c r="L21" s="84"/>
    </row>
    <row r="22" spans="1:12" s="2" customFormat="1" ht="24.95" customHeight="1" x14ac:dyDescent="0.4">
      <c r="B22" s="73"/>
      <c r="C22" s="89" t="s">
        <v>194</v>
      </c>
      <c r="D22" s="207">
        <f>【A】実務経験要件判定シート!D28</f>
        <v>0</v>
      </c>
      <c r="E22" s="208"/>
      <c r="F22" s="208"/>
      <c r="G22" s="208"/>
      <c r="H22" s="208"/>
      <c r="I22" s="208"/>
      <c r="J22" s="209"/>
      <c r="L22" s="84"/>
    </row>
    <row r="23" spans="1:12" s="2" customFormat="1" ht="24.95" customHeight="1" x14ac:dyDescent="0.4">
      <c r="B23" s="73"/>
      <c r="C23" s="89" t="s">
        <v>144</v>
      </c>
      <c r="D23" s="207" t="str">
        <f>IF(【A】実務経験要件判定シート!D34="","",【A】実務経験要件判定シート!D34)</f>
        <v/>
      </c>
      <c r="E23" s="208"/>
      <c r="F23" s="208"/>
      <c r="G23" s="208"/>
      <c r="H23" s="208"/>
      <c r="I23" s="208"/>
      <c r="J23" s="209"/>
      <c r="L23" s="84"/>
    </row>
    <row r="24" spans="1:12" s="2" customFormat="1" ht="69.95" customHeight="1" x14ac:dyDescent="0.4">
      <c r="B24" s="73"/>
      <c r="C24" s="89" t="s">
        <v>145</v>
      </c>
      <c r="D24" s="215" t="str">
        <f>IF(【A】実務経験要件判定シート!D36="","",【A】実務経験要件判定シート!D36)</f>
        <v>指導、監督している部下の人数：　　　　人
業務内容：</v>
      </c>
      <c r="E24" s="216"/>
      <c r="F24" s="216"/>
      <c r="G24" s="216"/>
      <c r="H24" s="216"/>
      <c r="I24" s="216"/>
      <c r="J24" s="217"/>
      <c r="L24" s="84"/>
    </row>
    <row r="25" spans="1:12" s="2" customFormat="1" ht="12" customHeight="1" x14ac:dyDescent="0.4">
      <c r="B25" s="73"/>
      <c r="C25" s="89"/>
      <c r="D25" s="131"/>
      <c r="E25" s="75"/>
      <c r="F25" s="10"/>
      <c r="L25" s="84"/>
    </row>
    <row r="26" spans="1:12" s="2" customFormat="1" ht="24.95" customHeight="1" x14ac:dyDescent="0.4">
      <c r="B26" s="2" t="s">
        <v>146</v>
      </c>
      <c r="C26" s="2" t="s">
        <v>21</v>
      </c>
      <c r="D26" s="91" t="str">
        <f>IF(【A】実務経験要件判定シート!D39="","",【A】実務経験要件判定シート!D39)</f>
        <v/>
      </c>
      <c r="E26" s="86" t="s">
        <v>141</v>
      </c>
      <c r="F26" s="10" t="s">
        <v>142</v>
      </c>
      <c r="G26" s="85" t="str">
        <f>IF(【A】実務経験要件判定シート!D40="","",【A】実務経験要件判定シート!D40)</f>
        <v/>
      </c>
      <c r="L26" s="88"/>
    </row>
    <row r="27" spans="1:12" s="2" customFormat="1" ht="24.95" customHeight="1" x14ac:dyDescent="0.4">
      <c r="B27" s="73"/>
      <c r="C27" s="89" t="s">
        <v>143</v>
      </c>
      <c r="D27" s="90" t="str">
        <f>IF(【A】実務経験要件判定シート!D41="","",【A】実務経験要件判定シート!D41)</f>
        <v/>
      </c>
      <c r="E27" s="75"/>
      <c r="F27" s="10"/>
      <c r="L27" s="84"/>
    </row>
    <row r="28" spans="1:12" s="2" customFormat="1" ht="24.95" customHeight="1" x14ac:dyDescent="0.4">
      <c r="B28" s="73"/>
      <c r="C28" s="89" t="s">
        <v>194</v>
      </c>
      <c r="D28" s="207">
        <f>【A】実務経験要件判定シート!D38</f>
        <v>0</v>
      </c>
      <c r="E28" s="208"/>
      <c r="F28" s="208"/>
      <c r="G28" s="208"/>
      <c r="H28" s="208"/>
      <c r="I28" s="208"/>
      <c r="J28" s="209"/>
      <c r="L28" s="84"/>
    </row>
    <row r="29" spans="1:12" s="2" customFormat="1" ht="24.95" customHeight="1" x14ac:dyDescent="0.4">
      <c r="B29" s="73"/>
      <c r="C29" s="89" t="s">
        <v>144</v>
      </c>
      <c r="D29" s="207" t="str">
        <f>IF(【A】実務経験要件判定シート!D42="","",【A】実務経験要件判定シート!D42)</f>
        <v/>
      </c>
      <c r="E29" s="208"/>
      <c r="F29" s="208"/>
      <c r="G29" s="208"/>
      <c r="H29" s="208"/>
      <c r="I29" s="208"/>
      <c r="J29" s="209"/>
      <c r="L29" s="84"/>
    </row>
    <row r="30" spans="1:12" s="2" customFormat="1" ht="69.95" customHeight="1" x14ac:dyDescent="0.4">
      <c r="B30" s="73"/>
      <c r="C30" s="89" t="s">
        <v>145</v>
      </c>
      <c r="D30" s="215" t="str">
        <f>IF(【A】実務経験要件判定シート!D44="","",【A】実務経験要件判定シート!D44)</f>
        <v>指導、監督している部下の人数：　　　　人
業務内容：</v>
      </c>
      <c r="E30" s="216"/>
      <c r="F30" s="216"/>
      <c r="G30" s="216"/>
      <c r="H30" s="216"/>
      <c r="I30" s="216"/>
      <c r="J30" s="217"/>
      <c r="L30" s="84"/>
    </row>
    <row r="31" spans="1:12" s="2" customFormat="1" ht="12" customHeight="1" x14ac:dyDescent="0.4">
      <c r="B31" s="73"/>
      <c r="C31" s="89"/>
      <c r="D31" s="132"/>
      <c r="E31" s="75"/>
      <c r="F31" s="10"/>
      <c r="L31" s="84"/>
    </row>
    <row r="32" spans="1:12" s="2" customFormat="1" ht="24.95" customHeight="1" x14ac:dyDescent="0.4">
      <c r="B32" s="2" t="s">
        <v>147</v>
      </c>
      <c r="C32" s="2" t="s">
        <v>21</v>
      </c>
      <c r="D32" s="85" t="str">
        <f>IF(【A】実務経験要件判定シート!D47="","",【A】実務経験要件判定シート!D47)</f>
        <v/>
      </c>
      <c r="E32" s="86" t="s">
        <v>141</v>
      </c>
      <c r="F32" s="10" t="s">
        <v>142</v>
      </c>
      <c r="G32" s="85" t="str">
        <f>IF(【A】実務経験要件判定シート!D48="","",【A】実務経験要件判定シート!D48)</f>
        <v/>
      </c>
      <c r="L32" s="88"/>
    </row>
    <row r="33" spans="1:20" s="2" customFormat="1" ht="24.95" customHeight="1" x14ac:dyDescent="0.4">
      <c r="B33" s="73"/>
      <c r="C33" s="89" t="s">
        <v>143</v>
      </c>
      <c r="D33" s="90" t="str">
        <f>IF(【A】実務経験要件判定シート!D49="","",【A】実務経験要件判定シート!D49)</f>
        <v/>
      </c>
      <c r="E33" s="75"/>
      <c r="F33" s="10"/>
      <c r="L33" s="84"/>
    </row>
    <row r="34" spans="1:20" s="2" customFormat="1" ht="24.95" customHeight="1" x14ac:dyDescent="0.4">
      <c r="B34" s="73"/>
      <c r="C34" s="89" t="s">
        <v>194</v>
      </c>
      <c r="D34" s="207">
        <f>【A】実務経験要件判定シート!D46</f>
        <v>0</v>
      </c>
      <c r="E34" s="208"/>
      <c r="F34" s="208"/>
      <c r="G34" s="208"/>
      <c r="H34" s="208"/>
      <c r="I34" s="208"/>
      <c r="J34" s="209"/>
      <c r="L34" s="84"/>
    </row>
    <row r="35" spans="1:20" s="2" customFormat="1" ht="24.95" customHeight="1" x14ac:dyDescent="0.4">
      <c r="B35" s="73"/>
      <c r="C35" s="89" t="s">
        <v>144</v>
      </c>
      <c r="D35" s="207" t="str">
        <f>IF(【A】実務経験要件判定シート!D50="","",【A】実務経験要件判定シート!D50)</f>
        <v/>
      </c>
      <c r="E35" s="208"/>
      <c r="F35" s="208"/>
      <c r="G35" s="208"/>
      <c r="H35" s="208"/>
      <c r="I35" s="208"/>
      <c r="J35" s="209"/>
      <c r="L35" s="84"/>
    </row>
    <row r="36" spans="1:20" s="2" customFormat="1" ht="69.95" customHeight="1" x14ac:dyDescent="0.4">
      <c r="B36" s="73"/>
      <c r="C36" s="89" t="s">
        <v>145</v>
      </c>
      <c r="D36" s="215" t="str">
        <f>IF(【A】実務経験要件判定シート!D52="","",【A】実務経験要件判定シート!D52)</f>
        <v>指導、監督している部下の人数：　　　　人
業務内容：</v>
      </c>
      <c r="E36" s="216"/>
      <c r="F36" s="216"/>
      <c r="G36" s="216"/>
      <c r="H36" s="216"/>
      <c r="I36" s="216"/>
      <c r="J36" s="217"/>
      <c r="L36" s="84"/>
    </row>
    <row r="37" spans="1:20" s="2" customFormat="1" ht="12" customHeight="1" thickBot="1" x14ac:dyDescent="0.45">
      <c r="B37" s="73"/>
      <c r="C37" s="89"/>
      <c r="D37" s="35"/>
      <c r="E37" s="75"/>
      <c r="F37" s="10"/>
      <c r="L37" s="84"/>
    </row>
    <row r="38" spans="1:20" s="2" customFormat="1" ht="24.95" customHeight="1" thickBot="1" x14ac:dyDescent="0.45">
      <c r="C38" s="70" t="s">
        <v>148</v>
      </c>
      <c r="D38" s="115" t="str">
        <f>IF(【A】実務経験要件判定シート!D55="","",【A】実務経験要件判定シート!D55)</f>
        <v/>
      </c>
      <c r="E38" s="92"/>
      <c r="H38" s="214"/>
      <c r="I38" s="214"/>
      <c r="J38" s="214"/>
      <c r="L38" s="11"/>
    </row>
    <row r="39" spans="1:20" s="2" customFormat="1" ht="18.75" customHeight="1" x14ac:dyDescent="0.4">
      <c r="J39" s="15"/>
      <c r="M39" s="140"/>
      <c r="N39" s="140"/>
      <c r="O39" s="140"/>
      <c r="P39" s="140"/>
      <c r="Q39" s="140"/>
      <c r="R39" s="140"/>
      <c r="S39" s="140"/>
      <c r="T39" s="140"/>
    </row>
    <row r="40" spans="1:20" s="2" customFormat="1" ht="18.75" customHeight="1" x14ac:dyDescent="0.4">
      <c r="B40" s="15"/>
      <c r="C40" s="15"/>
      <c r="D40" s="15"/>
      <c r="E40" s="15"/>
      <c r="F40" s="15"/>
      <c r="G40" s="15"/>
      <c r="H40" s="15"/>
      <c r="I40" s="15"/>
      <c r="J40" s="15"/>
    </row>
    <row r="41" spans="1:20" s="2" customFormat="1" ht="24.95" customHeight="1" x14ac:dyDescent="0.4">
      <c r="A41" s="7" t="s">
        <v>100</v>
      </c>
      <c r="B41" s="7" t="s">
        <v>149</v>
      </c>
      <c r="D41" s="127"/>
      <c r="E41" s="2" t="s">
        <v>104</v>
      </c>
    </row>
    <row r="42" spans="1:20" s="2" customFormat="1" ht="12" customHeight="1" x14ac:dyDescent="0.4"/>
    <row r="43" spans="1:20" s="2" customFormat="1" ht="24.95" customHeight="1" x14ac:dyDescent="0.4">
      <c r="A43" s="7" t="s">
        <v>119</v>
      </c>
      <c r="B43" s="7" t="s">
        <v>150</v>
      </c>
      <c r="D43" s="3"/>
    </row>
    <row r="44" spans="1:20" s="2" customFormat="1" ht="24.95" customHeight="1" x14ac:dyDescent="0.4">
      <c r="B44" s="2" t="s">
        <v>72</v>
      </c>
      <c r="D44" s="162"/>
      <c r="E44" s="163"/>
      <c r="F44" s="163"/>
      <c r="G44" s="163"/>
      <c r="H44" s="163"/>
      <c r="I44" s="163"/>
      <c r="J44" s="164"/>
    </row>
    <row r="45" spans="1:20" s="2" customFormat="1" ht="24.95" customHeight="1" x14ac:dyDescent="0.4">
      <c r="B45" s="2" t="s">
        <v>151</v>
      </c>
      <c r="D45" s="162"/>
      <c r="E45" s="163"/>
      <c r="F45" s="163"/>
      <c r="G45" s="163"/>
      <c r="H45" s="163"/>
      <c r="I45" s="163"/>
      <c r="J45" s="164"/>
    </row>
    <row r="46" spans="1:20" s="2" customFormat="1" ht="24.95" customHeight="1" x14ac:dyDescent="0.4">
      <c r="B46" s="2" t="s">
        <v>152</v>
      </c>
      <c r="D46" s="162"/>
      <c r="E46" s="163"/>
      <c r="F46" s="163"/>
      <c r="G46" s="163"/>
      <c r="H46" s="163"/>
      <c r="I46" s="163"/>
      <c r="J46" s="164"/>
    </row>
    <row r="47" spans="1:20" ht="24.95" customHeight="1" x14ac:dyDescent="0.4">
      <c r="A47" s="2"/>
      <c r="B47" s="2" t="s">
        <v>153</v>
      </c>
      <c r="C47" s="2" t="s">
        <v>79</v>
      </c>
      <c r="D47" s="162"/>
      <c r="E47" s="163"/>
      <c r="F47" s="163"/>
      <c r="G47" s="163"/>
      <c r="H47" s="163"/>
      <c r="I47" s="163"/>
      <c r="J47" s="164"/>
    </row>
    <row r="48" spans="1:20" ht="24.95" customHeight="1" x14ac:dyDescent="0.4">
      <c r="C48" s="1" t="s">
        <v>81</v>
      </c>
      <c r="D48" s="162"/>
      <c r="E48" s="163"/>
      <c r="F48" s="163"/>
      <c r="G48" s="163"/>
      <c r="H48" s="163"/>
      <c r="I48" s="163"/>
      <c r="J48" s="164"/>
    </row>
    <row r="60" spans="9:9" x14ac:dyDescent="0.4">
      <c r="I60" s="130"/>
    </row>
  </sheetData>
  <sheetProtection algorithmName="SHA-512" hashValue="QPquUNqCskDWyuwj1XaXfPAfry5CNSWpTTEQ7kwR2kq9PQSzLK43Lhd/ALVwxe0FGXTpPCSeB2dJQZHeIreGSQ==" saltValue="bY7tD+Kp7ffow3jZm7uU6Q==" spinCount="100000" sheet="1" formatCells="0" formatColumns="0" formatRows="0" insertColumns="0" insertRows="0" insertHyperlinks="0" deleteColumns="0" deleteRows="0" sort="0" autoFilter="0" pivotTables="0"/>
  <mergeCells count="33">
    <mergeCell ref="D30:J30"/>
    <mergeCell ref="D35:J35"/>
    <mergeCell ref="D36:J36"/>
    <mergeCell ref="D12:J12"/>
    <mergeCell ref="B13:C13"/>
    <mergeCell ref="D13:J13"/>
    <mergeCell ref="B19:D19"/>
    <mergeCell ref="D23:J23"/>
    <mergeCell ref="D17:J17"/>
    <mergeCell ref="D22:J22"/>
    <mergeCell ref="D28:J28"/>
    <mergeCell ref="D34:J34"/>
    <mergeCell ref="D48:J48"/>
    <mergeCell ref="A1:J1"/>
    <mergeCell ref="A5:J5"/>
    <mergeCell ref="B10:C10"/>
    <mergeCell ref="B11:C11"/>
    <mergeCell ref="A2:J2"/>
    <mergeCell ref="A3:J3"/>
    <mergeCell ref="B6:J6"/>
    <mergeCell ref="D10:J10"/>
    <mergeCell ref="D11:J11"/>
    <mergeCell ref="A7:J7"/>
    <mergeCell ref="B12:C12"/>
    <mergeCell ref="B15:H15"/>
    <mergeCell ref="H38:J38"/>
    <mergeCell ref="D24:J24"/>
    <mergeCell ref="D29:J29"/>
    <mergeCell ref="M39:T39"/>
    <mergeCell ref="D47:J47"/>
    <mergeCell ref="D44:J44"/>
    <mergeCell ref="D45:J45"/>
    <mergeCell ref="D46:J46"/>
  </mergeCells>
  <phoneticPr fontId="1"/>
  <conditionalFormatting sqref="H38">
    <cfRule type="containsText" dxfId="1" priority="6" operator="containsText" text="④">
      <formula>NOT(ISERROR(SEARCH("④",H38)))</formula>
    </cfRule>
    <cfRule type="containsText" dxfId="0" priority="8" operator="containsText" text="満た">
      <formula>NOT(ISERROR(SEARCH("満た",H38)))</formula>
    </cfRule>
  </conditionalFormatting>
  <pageMargins left="0.7" right="0.7" top="0.75" bottom="0.75" header="0.3" footer="0.3"/>
  <pageSetup paperSize="9" scale="58"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16FED-2E61-4943-81E2-ACB237631FC9}">
  <sheetPr>
    <pageSetUpPr fitToPage="1"/>
  </sheetPr>
  <dimension ref="A1:AI56"/>
  <sheetViews>
    <sheetView view="pageBreakPreview" topLeftCell="A31" zoomScale="145" zoomScaleNormal="100" zoomScaleSheetLayoutView="145" workbookViewId="0">
      <selection activeCell="D38" sqref="D38:J38"/>
    </sheetView>
  </sheetViews>
  <sheetFormatPr defaultColWidth="9" defaultRowHeight="15.75" x14ac:dyDescent="0.4"/>
  <cols>
    <col min="1" max="1" width="2.875" style="1" customWidth="1"/>
    <col min="2" max="2" width="7" style="1" customWidth="1"/>
    <col min="3" max="3" width="26.875" style="1" customWidth="1"/>
    <col min="4" max="4" width="15.375" style="1" customWidth="1"/>
    <col min="5" max="5" width="5.75" style="1" customWidth="1"/>
    <col min="6" max="6" width="4.125" style="1" customWidth="1"/>
    <col min="7" max="7" width="2.25" style="1" customWidth="1"/>
    <col min="8" max="8" width="3.625" style="1" customWidth="1"/>
    <col min="9" max="9" width="5" style="1" customWidth="1"/>
    <col min="10" max="10" width="46.25" style="1" customWidth="1"/>
    <col min="11" max="11" width="12.5" style="1" hidden="1" customWidth="1"/>
    <col min="12" max="13" width="9" style="1" hidden="1" customWidth="1"/>
    <col min="14" max="14" width="9.875" style="1" hidden="1" customWidth="1"/>
    <col min="15" max="19" width="4.75" style="1" hidden="1" customWidth="1"/>
    <col min="20" max="31" width="9" style="1" customWidth="1"/>
    <col min="32" max="16384" width="9" style="1"/>
  </cols>
  <sheetData>
    <row r="1" spans="1:10" ht="24" customHeight="1" x14ac:dyDescent="0.4">
      <c r="A1" s="238" t="str">
        <f>IF(【A】実務経験要件判定シート!D15="飲食料品製造業","管理等実務経験に係る誓約書","指導等実務経験に係る誓約書")</f>
        <v>指導等実務経験に係る誓約書</v>
      </c>
      <c r="B1" s="238"/>
      <c r="C1" s="238"/>
      <c r="D1" s="238"/>
      <c r="E1" s="238"/>
      <c r="F1" s="238"/>
      <c r="G1" s="238"/>
      <c r="H1" s="238"/>
      <c r="I1" s="238"/>
      <c r="J1" s="238"/>
    </row>
    <row r="2" spans="1:10" ht="21.75" customHeight="1" x14ac:dyDescent="0.4">
      <c r="A2" s="239" t="s">
        <v>154</v>
      </c>
      <c r="B2" s="239"/>
      <c r="C2" s="239"/>
      <c r="D2" s="239"/>
      <c r="E2" s="239"/>
      <c r="F2" s="239"/>
      <c r="G2" s="239"/>
      <c r="H2" s="239"/>
      <c r="I2" s="239"/>
      <c r="J2" s="239"/>
    </row>
    <row r="3" spans="1:10" ht="50.25" customHeight="1" x14ac:dyDescent="0.4">
      <c r="A3" s="240" t="s">
        <v>192</v>
      </c>
      <c r="B3" s="240"/>
      <c r="C3" s="240"/>
      <c r="D3" s="240"/>
      <c r="E3" s="240"/>
      <c r="F3" s="240"/>
      <c r="G3" s="240"/>
      <c r="H3" s="240"/>
      <c r="I3" s="240"/>
      <c r="J3" s="240"/>
    </row>
    <row r="4" spans="1:10" ht="11.25" customHeight="1" x14ac:dyDescent="0.4">
      <c r="A4" s="241"/>
      <c r="B4" s="241"/>
      <c r="C4" s="241"/>
      <c r="D4" s="241"/>
      <c r="E4" s="241"/>
      <c r="F4" s="241"/>
      <c r="G4" s="241"/>
      <c r="H4" s="241"/>
      <c r="I4" s="241"/>
      <c r="J4" s="241"/>
    </row>
    <row r="5" spans="1:10" ht="16.5" x14ac:dyDescent="0.4">
      <c r="A5" s="242" t="s">
        <v>134</v>
      </c>
      <c r="B5" s="243"/>
      <c r="C5" s="243"/>
      <c r="D5" s="243"/>
      <c r="E5" s="243"/>
      <c r="F5" s="243"/>
      <c r="G5" s="243"/>
      <c r="H5" s="243"/>
      <c r="I5" s="243"/>
      <c r="J5" s="243"/>
    </row>
    <row r="6" spans="1:10" ht="23.25" customHeight="1" x14ac:dyDescent="0.4">
      <c r="A6" s="244"/>
      <c r="B6" s="245" t="s">
        <v>155</v>
      </c>
      <c r="C6" s="245"/>
      <c r="D6" s="245"/>
      <c r="E6" s="245"/>
      <c r="F6" s="245"/>
      <c r="G6" s="245"/>
      <c r="H6" s="245"/>
      <c r="I6" s="245"/>
      <c r="J6" s="245"/>
    </row>
    <row r="7" spans="1:10" s="2" customFormat="1" ht="23.25" customHeight="1" x14ac:dyDescent="0.4">
      <c r="A7" s="244"/>
      <c r="B7" s="245"/>
      <c r="C7" s="245"/>
      <c r="D7" s="245"/>
      <c r="E7" s="245"/>
      <c r="F7" s="245"/>
      <c r="G7" s="245"/>
      <c r="H7" s="245"/>
      <c r="I7" s="245"/>
      <c r="J7" s="245"/>
    </row>
    <row r="8" spans="1:10" s="2" customFormat="1" ht="11.25" customHeight="1" x14ac:dyDescent="0.4">
      <c r="A8" s="244"/>
      <c r="B8" s="246"/>
      <c r="C8" s="246"/>
      <c r="D8" s="246"/>
      <c r="E8" s="246"/>
      <c r="F8" s="246"/>
      <c r="G8" s="246"/>
      <c r="H8" s="246"/>
      <c r="I8" s="246"/>
      <c r="J8" s="246"/>
    </row>
    <row r="9" spans="1:10" s="2" customFormat="1" ht="24.95" customHeight="1" x14ac:dyDescent="0.4">
      <c r="A9" s="247" t="s">
        <v>156</v>
      </c>
      <c r="B9" s="247" t="s">
        <v>157</v>
      </c>
      <c r="C9" s="244"/>
      <c r="D9" s="244"/>
      <c r="E9" s="244"/>
      <c r="F9" s="244"/>
      <c r="G9" s="244"/>
      <c r="H9" s="244"/>
      <c r="I9" s="244"/>
      <c r="J9" s="244"/>
    </row>
    <row r="10" spans="1:10" s="2" customFormat="1" ht="24.95" customHeight="1" x14ac:dyDescent="0.4">
      <c r="A10" s="244"/>
      <c r="B10" s="248" t="s">
        <v>8</v>
      </c>
      <c r="C10" s="248"/>
      <c r="D10" s="249" t="str">
        <f>IF(【A】実務経験要件判定シート!D12="","",【A】実務経験要件判定シート!D12)</f>
        <v/>
      </c>
      <c r="E10" s="250"/>
      <c r="F10" s="250"/>
      <c r="G10" s="250"/>
      <c r="H10" s="250"/>
      <c r="I10" s="250"/>
      <c r="J10" s="251"/>
    </row>
    <row r="11" spans="1:10" s="2" customFormat="1" ht="24.95" customHeight="1" x14ac:dyDescent="0.4">
      <c r="A11" s="244"/>
      <c r="B11" s="248" t="s">
        <v>10</v>
      </c>
      <c r="C11" s="252"/>
      <c r="D11" s="253" t="str">
        <f>IF(【A】実務経験要件判定シート!D13="","",【A】実務経験要件判定シート!D13)</f>
        <v/>
      </c>
      <c r="E11" s="250"/>
      <c r="F11" s="250"/>
      <c r="G11" s="250"/>
      <c r="H11" s="250"/>
      <c r="I11" s="250"/>
      <c r="J11" s="251"/>
    </row>
    <row r="12" spans="1:10" s="2" customFormat="1" ht="24.95" customHeight="1" x14ac:dyDescent="0.4">
      <c r="A12" s="244"/>
      <c r="B12" s="248" t="s">
        <v>11</v>
      </c>
      <c r="C12" s="248"/>
      <c r="D12" s="253" t="str">
        <f>IF(【A】実務経験要件判定シート!D14="","",【A】実務経験要件判定シート!D14)</f>
        <v/>
      </c>
      <c r="E12" s="250"/>
      <c r="F12" s="250"/>
      <c r="G12" s="250"/>
      <c r="H12" s="250"/>
      <c r="I12" s="250"/>
      <c r="J12" s="251"/>
    </row>
    <row r="13" spans="1:10" s="2" customFormat="1" ht="24.95" customHeight="1" x14ac:dyDescent="0.4">
      <c r="A13" s="244"/>
      <c r="B13" s="248" t="s">
        <v>137</v>
      </c>
      <c r="C13" s="248"/>
      <c r="D13" s="253" t="str">
        <f>IF(【A】実務経験要件判定シート!D15="","",【A】実務経験要件判定シート!D15)</f>
        <v/>
      </c>
      <c r="E13" s="250"/>
      <c r="F13" s="250"/>
      <c r="G13" s="250"/>
      <c r="H13" s="250"/>
      <c r="I13" s="250"/>
      <c r="J13" s="251"/>
    </row>
    <row r="14" spans="1:10" s="2" customFormat="1" ht="11.25" customHeight="1" x14ac:dyDescent="0.4">
      <c r="A14" s="244"/>
      <c r="B14" s="254"/>
      <c r="C14" s="254"/>
      <c r="D14" s="254"/>
      <c r="E14" s="254"/>
      <c r="F14" s="254"/>
      <c r="G14" s="254"/>
      <c r="H14" s="254"/>
      <c r="I14" s="254"/>
      <c r="J14" s="254"/>
    </row>
    <row r="15" spans="1:10" s="2" customFormat="1" ht="24.95" customHeight="1" x14ac:dyDescent="0.4">
      <c r="A15" s="247" t="s">
        <v>13</v>
      </c>
      <c r="B15" s="247" t="s">
        <v>138</v>
      </c>
      <c r="C15" s="247"/>
      <c r="D15" s="247"/>
      <c r="E15" s="247"/>
      <c r="F15" s="247"/>
      <c r="G15" s="247"/>
      <c r="H15" s="247"/>
      <c r="I15" s="247"/>
      <c r="J15" s="244"/>
    </row>
    <row r="16" spans="1:10" s="2" customFormat="1" ht="24.95" customHeight="1" x14ac:dyDescent="0.4">
      <c r="A16" s="247"/>
      <c r="B16" s="255" t="s">
        <v>139</v>
      </c>
      <c r="C16" s="247"/>
      <c r="D16" s="247"/>
      <c r="E16" s="247"/>
      <c r="F16" s="247"/>
      <c r="G16" s="247"/>
      <c r="H16" s="247"/>
      <c r="I16" s="247"/>
      <c r="J16" s="244"/>
    </row>
    <row r="17" spans="1:35" s="2" customFormat="1" ht="24.95" customHeight="1" x14ac:dyDescent="0.4">
      <c r="A17" s="244"/>
      <c r="B17" s="244"/>
      <c r="C17" s="244"/>
      <c r="D17" s="256" t="str">
        <f>IF(【A】実務経験要件判定シート!D18="","",【A】実務経験要件判定シート!D18)</f>
        <v/>
      </c>
      <c r="E17" s="257"/>
      <c r="F17" s="244"/>
      <c r="G17" s="244"/>
      <c r="H17" s="244"/>
      <c r="I17" s="244"/>
      <c r="J17" s="244"/>
    </row>
    <row r="18" spans="1:35" s="2" customFormat="1" ht="11.25" customHeight="1" x14ac:dyDescent="0.4">
      <c r="A18" s="244"/>
      <c r="B18" s="244"/>
      <c r="C18" s="244"/>
      <c r="D18" s="244"/>
      <c r="E18" s="244"/>
      <c r="F18" s="244"/>
      <c r="G18" s="244"/>
      <c r="H18" s="244"/>
      <c r="I18" s="244"/>
      <c r="J18" s="244"/>
    </row>
    <row r="19" spans="1:35" s="2" customFormat="1" ht="24.95" customHeight="1" x14ac:dyDescent="0.4">
      <c r="A19" s="247" t="s">
        <v>100</v>
      </c>
      <c r="B19" s="258" t="s">
        <v>158</v>
      </c>
      <c r="C19" s="258"/>
      <c r="D19" s="258"/>
      <c r="E19" s="258"/>
      <c r="F19" s="258"/>
      <c r="G19" s="258"/>
      <c r="H19" s="258"/>
      <c r="I19" s="258"/>
      <c r="J19" s="258"/>
    </row>
    <row r="20" spans="1:35" s="2" customFormat="1" ht="24.95" customHeight="1" x14ac:dyDescent="0.4">
      <c r="A20" s="247"/>
      <c r="B20" s="244" t="s">
        <v>105</v>
      </c>
      <c r="C20" s="244" t="s">
        <v>21</v>
      </c>
      <c r="D20" s="259" t="str">
        <f>IF(【A】実務経験要件判定シート!D29="","",【A】実務経験要件判定シート!D29)</f>
        <v/>
      </c>
      <c r="E20" s="244"/>
      <c r="F20" s="244"/>
      <c r="G20" s="244"/>
      <c r="H20" s="244"/>
      <c r="I20" s="244"/>
      <c r="J20" s="244"/>
    </row>
    <row r="21" spans="1:35" s="2" customFormat="1" ht="24.95" customHeight="1" x14ac:dyDescent="0.4">
      <c r="A21" s="247"/>
      <c r="B21" s="244"/>
      <c r="C21" s="244" t="s">
        <v>23</v>
      </c>
      <c r="D21" s="259" t="str">
        <f>IF(【A】実務経験要件判定シート!D30="","",【A】実務経験要件判定シート!D30)</f>
        <v/>
      </c>
      <c r="E21" s="244"/>
      <c r="F21" s="244"/>
      <c r="G21" s="244"/>
      <c r="H21" s="244"/>
      <c r="I21" s="244"/>
      <c r="J21" s="244"/>
    </row>
    <row r="22" spans="1:35" s="2" customFormat="1" ht="24.95" customHeight="1" x14ac:dyDescent="0.4">
      <c r="A22" s="244"/>
      <c r="B22" s="244"/>
      <c r="C22" s="257" t="s">
        <v>159</v>
      </c>
      <c r="D22" s="259" t="str">
        <f>IF(【A】実務経験要件判定シート!D33="","",【A】実務経験要件判定シート!D33)</f>
        <v/>
      </c>
      <c r="E22" s="260"/>
      <c r="F22" s="261"/>
      <c r="G22" s="262"/>
      <c r="H22" s="244"/>
      <c r="I22" s="244"/>
      <c r="J22" s="263"/>
      <c r="K22" s="95"/>
      <c r="L22" s="95"/>
      <c r="M22" s="95"/>
      <c r="N22" s="95"/>
      <c r="O22" s="94"/>
      <c r="Q22" s="11"/>
      <c r="V22" s="15"/>
      <c r="AD22" s="3"/>
      <c r="AE22" s="3"/>
      <c r="AF22" s="3"/>
      <c r="AG22" s="3"/>
      <c r="AH22" s="3"/>
      <c r="AI22" s="3"/>
    </row>
    <row r="23" spans="1:35" s="2" customFormat="1" ht="24.95" customHeight="1" x14ac:dyDescent="0.4">
      <c r="A23" s="247"/>
      <c r="B23" s="244"/>
      <c r="C23" s="257" t="s">
        <v>106</v>
      </c>
      <c r="D23" s="249" t="str">
        <f>IF(【A】実務経験要件判定シート!D28="","",【A】実務経験要件判定シート!D28)</f>
        <v/>
      </c>
      <c r="E23" s="250"/>
      <c r="F23" s="250"/>
      <c r="G23" s="250"/>
      <c r="H23" s="250"/>
      <c r="I23" s="250"/>
      <c r="J23" s="251"/>
    </row>
    <row r="24" spans="1:35" s="2" customFormat="1" ht="24.95" customHeight="1" x14ac:dyDescent="0.4">
      <c r="A24" s="244"/>
      <c r="B24" s="264"/>
      <c r="C24" s="265" t="s">
        <v>144</v>
      </c>
      <c r="D24" s="249" t="str">
        <f>IF(【A】実務経験要件判定シート!D34="","",【A】実務経験要件判定シート!D34)</f>
        <v/>
      </c>
      <c r="E24" s="250"/>
      <c r="F24" s="250"/>
      <c r="G24" s="250"/>
      <c r="H24" s="250"/>
      <c r="I24" s="250"/>
      <c r="J24" s="251"/>
      <c r="L24" s="84"/>
    </row>
    <row r="25" spans="1:35" s="2" customFormat="1" ht="69.95" customHeight="1" x14ac:dyDescent="0.4">
      <c r="A25" s="244"/>
      <c r="B25" s="264"/>
      <c r="C25" s="265" t="s">
        <v>145</v>
      </c>
      <c r="D25" s="266" t="str">
        <f>IF(【A】実務経験要件判定シート!D36="","",【A】実務経験要件判定シート!D36)</f>
        <v>指導、監督している部下の人数：　　　　人
業務内容：</v>
      </c>
      <c r="E25" s="267"/>
      <c r="F25" s="267"/>
      <c r="G25" s="267"/>
      <c r="H25" s="267"/>
      <c r="I25" s="267"/>
      <c r="J25" s="268"/>
      <c r="L25" s="84"/>
    </row>
    <row r="26" spans="1:35" s="2" customFormat="1" ht="11.25" customHeight="1" x14ac:dyDescent="0.4">
      <c r="A26" s="244"/>
      <c r="B26" s="244"/>
      <c r="C26" s="244"/>
      <c r="D26" s="269"/>
      <c r="E26" s="260"/>
      <c r="F26" s="261"/>
      <c r="G26" s="262"/>
      <c r="H26" s="244"/>
      <c r="I26" s="244"/>
      <c r="J26" s="263"/>
      <c r="K26" s="95"/>
      <c r="L26" s="95"/>
      <c r="M26" s="95"/>
      <c r="N26" s="95"/>
      <c r="O26" s="94"/>
      <c r="Q26" s="11"/>
      <c r="V26" s="15"/>
      <c r="AD26" s="3"/>
      <c r="AE26" s="3"/>
      <c r="AF26" s="3"/>
      <c r="AG26" s="3"/>
      <c r="AH26" s="3"/>
      <c r="AI26" s="3"/>
    </row>
    <row r="27" spans="1:35" s="2" customFormat="1" ht="24.95" customHeight="1" x14ac:dyDescent="0.4">
      <c r="A27" s="247"/>
      <c r="B27" s="244" t="s">
        <v>146</v>
      </c>
      <c r="C27" s="244" t="s">
        <v>21</v>
      </c>
      <c r="D27" s="259" t="str">
        <f>IF(【A】実務経験要件判定シート!D39="","",【A】実務経験要件判定シート!D39)</f>
        <v/>
      </c>
      <c r="E27" s="244"/>
      <c r="F27" s="244"/>
      <c r="G27" s="244"/>
      <c r="H27" s="244"/>
      <c r="I27" s="244"/>
      <c r="J27" s="244"/>
    </row>
    <row r="28" spans="1:35" s="2" customFormat="1" ht="24.95" customHeight="1" x14ac:dyDescent="0.4">
      <c r="A28" s="247"/>
      <c r="B28" s="244"/>
      <c r="C28" s="244" t="s">
        <v>23</v>
      </c>
      <c r="D28" s="259" t="str">
        <f>IF(【A】実務経験要件判定シート!D40="","",【A】実務経験要件判定シート!D40)</f>
        <v/>
      </c>
      <c r="E28" s="244"/>
      <c r="F28" s="244"/>
      <c r="G28" s="244"/>
      <c r="H28" s="244"/>
      <c r="I28" s="244"/>
      <c r="J28" s="244"/>
    </row>
    <row r="29" spans="1:35" s="2" customFormat="1" ht="24.95" customHeight="1" x14ac:dyDescent="0.4">
      <c r="A29" s="247"/>
      <c r="B29" s="244"/>
      <c r="C29" s="257" t="s">
        <v>159</v>
      </c>
      <c r="D29" s="259" t="str">
        <f>IF(【A】実務経験要件判定シート!D41="","",【A】実務経験要件判定シート!D41)</f>
        <v/>
      </c>
      <c r="E29" s="244"/>
      <c r="F29" s="244"/>
      <c r="G29" s="244"/>
      <c r="H29" s="244"/>
      <c r="I29" s="244"/>
      <c r="J29" s="244"/>
    </row>
    <row r="30" spans="1:35" s="2" customFormat="1" ht="24.95" customHeight="1" x14ac:dyDescent="0.4">
      <c r="A30" s="247"/>
      <c r="B30" s="244"/>
      <c r="C30" s="257" t="s">
        <v>106</v>
      </c>
      <c r="D30" s="249" t="str">
        <f>IF(【A】実務経験要件判定シート!D38="","",【A】実務経験要件判定シート!D38)</f>
        <v/>
      </c>
      <c r="E30" s="250"/>
      <c r="F30" s="250"/>
      <c r="G30" s="250"/>
      <c r="H30" s="250"/>
      <c r="I30" s="250"/>
      <c r="J30" s="251"/>
    </row>
    <row r="31" spans="1:35" s="2" customFormat="1" ht="24.95" customHeight="1" x14ac:dyDescent="0.4">
      <c r="A31" s="244"/>
      <c r="B31" s="264"/>
      <c r="C31" s="265" t="s">
        <v>144</v>
      </c>
      <c r="D31" s="249" t="str">
        <f>IF(【A】実務経験要件判定シート!D42="","",【A】実務経験要件判定シート!D42)</f>
        <v/>
      </c>
      <c r="E31" s="250"/>
      <c r="F31" s="250"/>
      <c r="G31" s="250"/>
      <c r="H31" s="250"/>
      <c r="I31" s="250"/>
      <c r="J31" s="251"/>
      <c r="K31" s="207" t="str">
        <f>IF(【A】実務経験要件判定シート!K42="","",【A】実務経験要件判定シート!K42)</f>
        <v/>
      </c>
      <c r="L31" s="208"/>
      <c r="M31" s="208"/>
      <c r="N31" s="208"/>
      <c r="O31" s="208"/>
      <c r="P31" s="208"/>
      <c r="Q31" s="209"/>
      <c r="R31" s="207" t="str">
        <f>IF(【A】実務経験要件判定シート!R42="","",【A】実務経験要件判定シート!R42)</f>
        <v/>
      </c>
      <c r="S31" s="208"/>
      <c r="T31" s="208"/>
      <c r="U31" s="208"/>
      <c r="V31" s="208"/>
      <c r="W31" s="208"/>
      <c r="X31" s="209"/>
    </row>
    <row r="32" spans="1:35" s="2" customFormat="1" ht="69.95" customHeight="1" x14ac:dyDescent="0.4">
      <c r="A32" s="244"/>
      <c r="B32" s="264"/>
      <c r="C32" s="265" t="s">
        <v>145</v>
      </c>
      <c r="D32" s="266" t="str">
        <f>IF(【A】実務経験要件判定シート!D44="","",【A】実務経験要件判定シート!D44)</f>
        <v>指導、監督している部下の人数：　　　　人
業務内容：</v>
      </c>
      <c r="E32" s="267"/>
      <c r="F32" s="267"/>
      <c r="G32" s="267"/>
      <c r="H32" s="267"/>
      <c r="I32" s="267"/>
      <c r="J32" s="268"/>
      <c r="L32" s="84"/>
    </row>
    <row r="33" spans="1:19" s="2" customFormat="1" ht="11.25" customHeight="1" x14ac:dyDescent="0.4">
      <c r="A33" s="247"/>
      <c r="B33" s="244"/>
      <c r="C33" s="244"/>
      <c r="D33" s="269"/>
      <c r="E33" s="244"/>
      <c r="F33" s="244"/>
      <c r="G33" s="244"/>
      <c r="H33" s="244"/>
      <c r="I33" s="244"/>
      <c r="J33" s="244"/>
    </row>
    <row r="34" spans="1:19" s="2" customFormat="1" ht="24.95" customHeight="1" x14ac:dyDescent="0.4">
      <c r="A34" s="247"/>
      <c r="B34" s="244" t="s">
        <v>147</v>
      </c>
      <c r="C34" s="244" t="s">
        <v>21</v>
      </c>
      <c r="D34" s="270" t="str">
        <f>IF(【A】実務経験要件判定シート!D47="","",【A】実務経験要件判定シート!D47)</f>
        <v/>
      </c>
      <c r="E34" s="244"/>
      <c r="F34" s="244"/>
      <c r="G34" s="244"/>
      <c r="H34" s="244"/>
      <c r="I34" s="244"/>
      <c r="J34" s="244"/>
    </row>
    <row r="35" spans="1:19" s="2" customFormat="1" ht="24.95" customHeight="1" x14ac:dyDescent="0.4">
      <c r="A35" s="247"/>
      <c r="B35" s="247"/>
      <c r="C35" s="244" t="s">
        <v>23</v>
      </c>
      <c r="D35" s="270" t="str">
        <f>IF(【A】実務経験要件判定シート!D48="","",【A】実務経験要件判定シート!D48)</f>
        <v/>
      </c>
      <c r="E35" s="244"/>
      <c r="F35" s="244"/>
      <c r="G35" s="244"/>
      <c r="H35" s="244"/>
      <c r="I35" s="244"/>
      <c r="J35" s="244"/>
    </row>
    <row r="36" spans="1:19" s="2" customFormat="1" ht="24.95" customHeight="1" x14ac:dyDescent="0.4">
      <c r="A36" s="247"/>
      <c r="B36" s="247"/>
      <c r="C36" s="257" t="s">
        <v>159</v>
      </c>
      <c r="D36" s="270" t="str">
        <f>IF(【A】実務経験要件判定シート!D49="","",【A】実務経験要件判定シート!D49)</f>
        <v/>
      </c>
      <c r="E36" s="244"/>
      <c r="F36" s="244"/>
      <c r="G36" s="244"/>
      <c r="H36" s="244"/>
      <c r="I36" s="244"/>
      <c r="J36" s="244"/>
    </row>
    <row r="37" spans="1:19" s="2" customFormat="1" ht="24.95" customHeight="1" x14ac:dyDescent="0.4">
      <c r="A37" s="247"/>
      <c r="B37" s="244"/>
      <c r="C37" s="257" t="s">
        <v>106</v>
      </c>
      <c r="D37" s="249" t="str">
        <f>IF(【A】実務経験要件判定シート!D46="","",【A】実務経験要件判定シート!D46)</f>
        <v/>
      </c>
      <c r="E37" s="250"/>
      <c r="F37" s="250"/>
      <c r="G37" s="250"/>
      <c r="H37" s="250"/>
      <c r="I37" s="250"/>
      <c r="J37" s="251"/>
    </row>
    <row r="38" spans="1:19" s="2" customFormat="1" ht="24.95" customHeight="1" x14ac:dyDescent="0.4">
      <c r="A38" s="244"/>
      <c r="B38" s="264"/>
      <c r="C38" s="265" t="s">
        <v>144</v>
      </c>
      <c r="D38" s="249" t="str">
        <f>IF(【A】実務経験要件判定シート!D50="","",【A】実務経験要件判定シート!D50)</f>
        <v/>
      </c>
      <c r="E38" s="250"/>
      <c r="F38" s="250"/>
      <c r="G38" s="250"/>
      <c r="H38" s="250"/>
      <c r="I38" s="250"/>
      <c r="J38" s="251"/>
      <c r="L38" s="84"/>
    </row>
    <row r="39" spans="1:19" s="2" customFormat="1" ht="69.95" customHeight="1" x14ac:dyDescent="0.4">
      <c r="A39" s="244"/>
      <c r="B39" s="264"/>
      <c r="C39" s="265" t="s">
        <v>145</v>
      </c>
      <c r="D39" s="266" t="str">
        <f>IF(【A】実務経験要件判定シート!D52="","",【A】実務経験要件判定シート!D52)</f>
        <v>指導、監督している部下の人数：　　　　人
業務内容：</v>
      </c>
      <c r="E39" s="267"/>
      <c r="F39" s="267"/>
      <c r="G39" s="267"/>
      <c r="H39" s="267"/>
      <c r="I39" s="267"/>
      <c r="J39" s="268"/>
      <c r="K39" s="2" t="s">
        <v>160</v>
      </c>
      <c r="L39" s="84"/>
    </row>
    <row r="40" spans="1:19" s="2" customFormat="1" ht="11.25" customHeight="1" x14ac:dyDescent="0.4">
      <c r="A40" s="244"/>
      <c r="B40" s="264"/>
      <c r="C40" s="265"/>
      <c r="D40" s="254"/>
      <c r="E40" s="254"/>
      <c r="F40" s="254"/>
      <c r="G40" s="254"/>
      <c r="H40" s="254"/>
      <c r="I40" s="254"/>
      <c r="J40" s="254"/>
      <c r="L40" s="84"/>
    </row>
    <row r="41" spans="1:19" s="2" customFormat="1" ht="24.95" customHeight="1" x14ac:dyDescent="0.4">
      <c r="A41" s="244"/>
      <c r="B41" s="271" t="s">
        <v>96</v>
      </c>
      <c r="C41" s="265" t="s">
        <v>161</v>
      </c>
      <c r="D41" s="270" t="str">
        <f>IF(【A】実務経験要件判定シート!D55="","",【A】実務経験要件判定シート!D55)</f>
        <v/>
      </c>
      <c r="E41" s="254"/>
      <c r="F41" s="254"/>
      <c r="G41" s="254"/>
      <c r="H41" s="254"/>
      <c r="I41" s="254"/>
      <c r="J41" s="254"/>
      <c r="K41" s="2" t="s">
        <v>162</v>
      </c>
      <c r="L41" s="116">
        <f>【A】実務経験要件判定シート!D26</f>
        <v>0</v>
      </c>
    </row>
    <row r="42" spans="1:19" s="2" customFormat="1" ht="91.5" customHeight="1" x14ac:dyDescent="0.4">
      <c r="A42" s="244"/>
      <c r="B42" s="271" t="s">
        <v>107</v>
      </c>
      <c r="C42" s="272" t="s">
        <v>163</v>
      </c>
      <c r="D42" s="134"/>
      <c r="E42" s="273" t="s">
        <v>196</v>
      </c>
      <c r="F42" s="274"/>
      <c r="G42" s="274"/>
      <c r="H42" s="274"/>
      <c r="I42" s="274"/>
      <c r="J42" s="274"/>
      <c r="K42" s="2" t="s">
        <v>164</v>
      </c>
      <c r="L42" s="116">
        <f>D42</f>
        <v>0</v>
      </c>
      <c r="N42" s="2">
        <f>DATEDIF($L$41,$L$42+1,"y")</f>
        <v>0</v>
      </c>
      <c r="O42" s="2" t="s">
        <v>125</v>
      </c>
      <c r="P42" s="2">
        <f>DATEDIF($L$41,$L$42+1,"Yｍ")</f>
        <v>0</v>
      </c>
      <c r="Q42" s="2" t="s">
        <v>126</v>
      </c>
      <c r="R42" s="2">
        <f>DATEDIF($L$41,$L$42+1,"MD")</f>
        <v>1</v>
      </c>
      <c r="S42" s="2" t="s">
        <v>122</v>
      </c>
    </row>
    <row r="43" spans="1:19" s="2" customFormat="1" ht="41.25" customHeight="1" x14ac:dyDescent="0.4">
      <c r="A43" s="247"/>
      <c r="B43" s="271" t="s">
        <v>24</v>
      </c>
      <c r="C43" s="275" t="s">
        <v>165</v>
      </c>
      <c r="D43" s="270" t="str">
        <f>IF(D42="","",N49&amp;"年"&amp;P49&amp;"ヶ月"&amp;R49&amp;"日")</f>
        <v/>
      </c>
      <c r="E43" s="276"/>
      <c r="F43" s="276"/>
      <c r="G43" s="276"/>
      <c r="H43" s="276"/>
      <c r="I43" s="276"/>
      <c r="J43" s="276"/>
    </row>
    <row r="44" spans="1:19" s="2" customFormat="1" ht="11.25" customHeight="1" x14ac:dyDescent="0.4">
      <c r="A44" s="244"/>
      <c r="B44" s="244"/>
      <c r="C44" s="257"/>
      <c r="D44" s="244"/>
      <c r="E44" s="244"/>
      <c r="F44" s="244"/>
      <c r="G44" s="244"/>
      <c r="H44" s="244"/>
      <c r="I44" s="277"/>
      <c r="J44" s="277"/>
    </row>
    <row r="45" spans="1:19" s="2" customFormat="1" ht="24.95" customHeight="1" x14ac:dyDescent="0.4">
      <c r="A45" s="244"/>
      <c r="B45" s="278" t="s">
        <v>166</v>
      </c>
      <c r="C45" s="278"/>
      <c r="D45" s="278"/>
      <c r="E45" s="278"/>
      <c r="F45" s="278"/>
      <c r="G45" s="278"/>
      <c r="H45" s="278"/>
      <c r="I45" s="278"/>
      <c r="J45" s="244"/>
      <c r="K45" s="2" t="s">
        <v>167</v>
      </c>
      <c r="N45" s="110">
        <f>【A】実務経験要件判定シート!O51+【A】実務経験要件判定シート!Q51</f>
        <v>0</v>
      </c>
      <c r="O45" s="111" t="s">
        <v>116</v>
      </c>
      <c r="P45" s="110">
        <f>MOD(SUM(【A】実務経験要件判定シート!Q48,【A】実務経験要件判定シート!Q49,【A】実務経験要件判定シート!Q50,【A】実務経験要件判定シート!S51),12)</f>
        <v>0</v>
      </c>
      <c r="Q45" s="111" t="s">
        <v>117</v>
      </c>
      <c r="R45" s="110">
        <f>MOD(SUM(【A】実務経験要件判定シート!S48:S50),30)</f>
        <v>1</v>
      </c>
      <c r="S45" s="111" t="s">
        <v>118</v>
      </c>
    </row>
    <row r="46" spans="1:19" s="2" customFormat="1" ht="11.25" customHeight="1" x14ac:dyDescent="0.4">
      <c r="A46" s="244"/>
      <c r="B46" s="254"/>
      <c r="C46" s="254"/>
      <c r="D46" s="254"/>
      <c r="E46" s="254"/>
      <c r="F46" s="254"/>
      <c r="G46" s="254"/>
      <c r="H46" s="254"/>
      <c r="I46" s="254"/>
      <c r="J46" s="254"/>
      <c r="P46" s="117">
        <f>P42+P45</f>
        <v>0</v>
      </c>
      <c r="R46" s="117">
        <f>R42+R45</f>
        <v>2</v>
      </c>
    </row>
    <row r="47" spans="1:19" s="2" customFormat="1" ht="24.95" customHeight="1" x14ac:dyDescent="0.4">
      <c r="A47" s="247" t="s">
        <v>119</v>
      </c>
      <c r="B47" s="247" t="s">
        <v>168</v>
      </c>
      <c r="C47" s="244"/>
      <c r="D47" s="127"/>
      <c r="E47" s="244" t="s">
        <v>104</v>
      </c>
      <c r="F47" s="244"/>
      <c r="G47" s="244"/>
      <c r="H47" s="244"/>
      <c r="I47" s="244"/>
      <c r="J47" s="244"/>
      <c r="P47" s="117">
        <f>P46+R48</f>
        <v>0</v>
      </c>
    </row>
    <row r="48" spans="1:19" s="2" customFormat="1" ht="11.25" customHeight="1" x14ac:dyDescent="0.4">
      <c r="A48" s="244"/>
      <c r="B48" s="244"/>
      <c r="C48" s="244"/>
      <c r="D48" s="244"/>
      <c r="E48" s="244"/>
      <c r="F48" s="244"/>
      <c r="G48" s="244"/>
      <c r="H48" s="244"/>
      <c r="I48" s="244"/>
      <c r="J48" s="244"/>
      <c r="P48" s="117">
        <f>INT(P47/12)</f>
        <v>0</v>
      </c>
      <c r="Q48" s="2" t="s">
        <v>125</v>
      </c>
      <c r="R48" s="2">
        <f>INT(R46/30)</f>
        <v>0</v>
      </c>
      <c r="S48" s="2" t="s">
        <v>126</v>
      </c>
    </row>
    <row r="49" spans="1:19" s="2" customFormat="1" ht="24.95" customHeight="1" x14ac:dyDescent="0.4">
      <c r="A49" s="247" t="s">
        <v>46</v>
      </c>
      <c r="B49" s="247" t="s">
        <v>169</v>
      </c>
      <c r="C49" s="244"/>
      <c r="D49" s="244"/>
      <c r="E49" s="244"/>
      <c r="F49" s="244"/>
      <c r="G49" s="244"/>
      <c r="H49" s="244"/>
      <c r="I49" s="244"/>
      <c r="J49" s="244"/>
      <c r="N49" s="117">
        <f>N42+N45+P48</f>
        <v>0</v>
      </c>
      <c r="O49" s="2" t="s">
        <v>125</v>
      </c>
      <c r="P49" s="117">
        <f>MOD(P47,12)</f>
        <v>0</v>
      </c>
      <c r="Q49" s="2" t="s">
        <v>126</v>
      </c>
      <c r="R49" s="117">
        <f>MOD(R46,30)</f>
        <v>2</v>
      </c>
      <c r="S49" s="2" t="s">
        <v>122</v>
      </c>
    </row>
    <row r="50" spans="1:19" s="2" customFormat="1" ht="24.95" customHeight="1" x14ac:dyDescent="0.4">
      <c r="A50" s="244"/>
      <c r="B50" s="244" t="s">
        <v>72</v>
      </c>
      <c r="C50" s="244"/>
      <c r="D50" s="218"/>
      <c r="E50" s="219"/>
      <c r="F50" s="219"/>
      <c r="G50" s="219"/>
      <c r="H50" s="219"/>
      <c r="I50" s="219"/>
      <c r="J50" s="220"/>
    </row>
    <row r="51" spans="1:19" s="2" customFormat="1" ht="24.95" customHeight="1" x14ac:dyDescent="0.4">
      <c r="A51" s="244"/>
      <c r="B51" s="244" t="s">
        <v>151</v>
      </c>
      <c r="C51" s="244"/>
      <c r="D51" s="218"/>
      <c r="E51" s="219"/>
      <c r="F51" s="219"/>
      <c r="G51" s="219"/>
      <c r="H51" s="219"/>
      <c r="I51" s="219"/>
      <c r="J51" s="220"/>
    </row>
    <row r="52" spans="1:19" s="2" customFormat="1" ht="24.95" customHeight="1" x14ac:dyDescent="0.4">
      <c r="A52" s="244"/>
      <c r="B52" s="244" t="s">
        <v>152</v>
      </c>
      <c r="C52" s="244"/>
      <c r="D52" s="218"/>
      <c r="E52" s="219"/>
      <c r="F52" s="219"/>
      <c r="G52" s="219"/>
      <c r="H52" s="219"/>
      <c r="I52" s="219"/>
      <c r="J52" s="220"/>
      <c r="P52" s="2">
        <f>INT(T48/12)</f>
        <v>0</v>
      </c>
    </row>
    <row r="53" spans="1:19" s="2" customFormat="1" ht="24.95" customHeight="1" x14ac:dyDescent="0.4">
      <c r="A53" s="244"/>
      <c r="B53" s="244" t="s">
        <v>153</v>
      </c>
      <c r="C53" s="244" t="s">
        <v>79</v>
      </c>
      <c r="D53" s="218"/>
      <c r="E53" s="219"/>
      <c r="F53" s="219"/>
      <c r="G53" s="219"/>
      <c r="H53" s="219"/>
      <c r="I53" s="219"/>
      <c r="J53" s="220"/>
      <c r="N53" s="2">
        <f>INT(P52/12)</f>
        <v>0</v>
      </c>
      <c r="O53" s="2" t="s">
        <v>125</v>
      </c>
      <c r="P53" s="2">
        <f>MOD(P52,12)</f>
        <v>0</v>
      </c>
      <c r="Q53" s="2" t="s">
        <v>126</v>
      </c>
      <c r="S53" s="2" t="s">
        <v>122</v>
      </c>
    </row>
    <row r="54" spans="1:19" ht="24.95" customHeight="1" x14ac:dyDescent="0.4">
      <c r="A54" s="279"/>
      <c r="B54" s="279"/>
      <c r="C54" s="279" t="s">
        <v>81</v>
      </c>
      <c r="D54" s="218"/>
      <c r="E54" s="219"/>
      <c r="F54" s="219"/>
      <c r="G54" s="219"/>
      <c r="H54" s="219"/>
      <c r="I54" s="219"/>
      <c r="J54" s="220"/>
    </row>
    <row r="55" spans="1:19" ht="8.25" customHeight="1" x14ac:dyDescent="0.4">
      <c r="A55" s="279"/>
      <c r="B55" s="279"/>
      <c r="C55" s="279"/>
      <c r="D55" s="279"/>
      <c r="E55" s="279"/>
      <c r="F55" s="279"/>
      <c r="G55" s="279"/>
      <c r="H55" s="279"/>
      <c r="I55" s="279"/>
      <c r="J55" s="279"/>
    </row>
    <row r="56" spans="1:19" ht="45.75" customHeight="1" x14ac:dyDescent="0.4">
      <c r="A56" s="279"/>
      <c r="B56" s="280" t="s">
        <v>170</v>
      </c>
      <c r="C56" s="280"/>
      <c r="D56" s="280"/>
      <c r="E56" s="280"/>
      <c r="F56" s="280"/>
      <c r="G56" s="280"/>
      <c r="H56" s="280"/>
      <c r="I56" s="280"/>
      <c r="J56" s="280"/>
    </row>
  </sheetData>
  <sheetProtection algorithmName="SHA-512" hashValue="XzkYW6M15e1jl8Z0ED2o5TxnmWX4m8tl3tn8ttJySCFJFymF0EWv165spuU/6dP9Ue2i88QXgHIsS1apwtpA/A==" saltValue="nR3EzkNNItow+k8apZJ5aw==" spinCount="100000" sheet="1" formatCells="0" formatColumns="0" formatRows="0" insertColumns="0" insertRows="0" insertHyperlinks="0" deleteColumns="0" deleteRows="0" sort="0" autoFilter="0" pivotTables="0"/>
  <mergeCells count="34">
    <mergeCell ref="K31:Q31"/>
    <mergeCell ref="R31:X31"/>
    <mergeCell ref="D30:J30"/>
    <mergeCell ref="D37:J37"/>
    <mergeCell ref="D23:J23"/>
    <mergeCell ref="I44:J44"/>
    <mergeCell ref="B13:C13"/>
    <mergeCell ref="D13:J13"/>
    <mergeCell ref="D24:J24"/>
    <mergeCell ref="B56:J56"/>
    <mergeCell ref="D53:J53"/>
    <mergeCell ref="D54:J54"/>
    <mergeCell ref="B45:I45"/>
    <mergeCell ref="D50:J50"/>
    <mergeCell ref="D51:J51"/>
    <mergeCell ref="D52:J52"/>
    <mergeCell ref="D39:J39"/>
    <mergeCell ref="D25:J25"/>
    <mergeCell ref="D31:J31"/>
    <mergeCell ref="D32:J32"/>
    <mergeCell ref="E42:J42"/>
    <mergeCell ref="A1:J1"/>
    <mergeCell ref="A5:J5"/>
    <mergeCell ref="B10:C10"/>
    <mergeCell ref="D10:J10"/>
    <mergeCell ref="A3:J3"/>
    <mergeCell ref="A2:J2"/>
    <mergeCell ref="B6:J7"/>
    <mergeCell ref="D38:J38"/>
    <mergeCell ref="B11:C11"/>
    <mergeCell ref="D11:J11"/>
    <mergeCell ref="B12:C12"/>
    <mergeCell ref="D12:J12"/>
    <mergeCell ref="B19:J19"/>
  </mergeCells>
  <phoneticPr fontId="1"/>
  <printOptions horizontalCentered="1" verticalCentered="1"/>
  <pageMargins left="0.31496062992125984" right="0.31496062992125984" top="0.35433070866141736" bottom="0.35433070866141736" header="0" footer="0"/>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452A9-F405-4703-BB6B-5E837C370856}">
  <dimension ref="A1:P35"/>
  <sheetViews>
    <sheetView view="pageBreakPreview" zoomScale="60" zoomScaleNormal="100" workbookViewId="0">
      <selection activeCell="Z14" sqref="Z14"/>
    </sheetView>
  </sheetViews>
  <sheetFormatPr defaultRowHeight="18.75" x14ac:dyDescent="0.4"/>
  <cols>
    <col min="1" max="1" width="5.875" customWidth="1"/>
    <col min="2" max="7" width="10.5" customWidth="1"/>
    <col min="8" max="8" width="9.875" customWidth="1"/>
    <col min="9" max="9" width="12.5" customWidth="1"/>
    <col min="10" max="16" width="10.875" customWidth="1"/>
  </cols>
  <sheetData>
    <row r="1" spans="1:16" x14ac:dyDescent="0.4">
      <c r="M1" s="221" t="s">
        <v>210</v>
      </c>
      <c r="N1" s="221"/>
      <c r="O1" s="221"/>
      <c r="P1" s="221"/>
    </row>
    <row r="2" spans="1:16" ht="19.5" x14ac:dyDescent="0.4">
      <c r="A2" s="222" t="s">
        <v>211</v>
      </c>
      <c r="B2" s="222"/>
      <c r="C2" s="222"/>
      <c r="D2" s="222"/>
      <c r="E2" s="222"/>
      <c r="F2" s="222"/>
      <c r="G2" s="222"/>
      <c r="H2" s="222"/>
      <c r="I2" s="222"/>
      <c r="J2" s="222"/>
      <c r="K2" s="222"/>
      <c r="L2" s="222"/>
      <c r="M2" s="222"/>
      <c r="N2" s="222"/>
      <c r="O2" s="222"/>
      <c r="P2" s="222"/>
    </row>
    <row r="4" spans="1:16" ht="19.5" x14ac:dyDescent="0.4">
      <c r="B4" s="232" t="s">
        <v>171</v>
      </c>
      <c r="C4" s="233"/>
      <c r="D4" s="233"/>
      <c r="E4" s="233"/>
      <c r="F4" s="233"/>
      <c r="G4" s="233"/>
      <c r="H4" s="234"/>
      <c r="J4" s="232" t="s">
        <v>172</v>
      </c>
      <c r="K4" s="233"/>
      <c r="L4" s="233"/>
      <c r="M4" s="233"/>
      <c r="N4" s="233"/>
      <c r="O4" s="233"/>
      <c r="P4" s="234"/>
    </row>
    <row r="6" spans="1:16" x14ac:dyDescent="0.4">
      <c r="B6" s="235" t="s">
        <v>173</v>
      </c>
      <c r="C6" s="235"/>
      <c r="D6" s="235"/>
      <c r="E6" s="235"/>
      <c r="F6" s="235"/>
      <c r="G6" s="235"/>
      <c r="H6" s="235"/>
      <c r="J6" s="235" t="s">
        <v>173</v>
      </c>
      <c r="K6" s="235"/>
      <c r="L6" s="235"/>
      <c r="M6" s="235"/>
      <c r="N6" s="235"/>
      <c r="O6" s="235"/>
      <c r="P6" s="235"/>
    </row>
    <row r="7" spans="1:16" x14ac:dyDescent="0.4">
      <c r="B7" s="236" t="s">
        <v>174</v>
      </c>
      <c r="C7" s="236"/>
      <c r="D7" s="236"/>
      <c r="E7" s="236"/>
      <c r="F7" s="236"/>
      <c r="G7" s="236"/>
      <c r="H7" s="236"/>
      <c r="J7" s="236" t="s">
        <v>175</v>
      </c>
      <c r="K7" s="236"/>
      <c r="L7" s="236"/>
      <c r="M7" s="236"/>
      <c r="N7" s="236"/>
      <c r="O7" s="236"/>
      <c r="P7" s="236"/>
    </row>
    <row r="8" spans="1:16" x14ac:dyDescent="0.4">
      <c r="B8" s="235" t="s">
        <v>176</v>
      </c>
      <c r="C8" s="235"/>
      <c r="D8" s="235"/>
      <c r="E8" s="235"/>
      <c r="F8" s="235"/>
      <c r="G8" s="235"/>
      <c r="H8" s="235"/>
      <c r="J8" s="235" t="s">
        <v>176</v>
      </c>
      <c r="K8" s="235"/>
      <c r="L8" s="235"/>
      <c r="M8" s="235"/>
      <c r="N8" s="235"/>
      <c r="O8" s="235"/>
      <c r="P8" s="235"/>
    </row>
    <row r="9" spans="1:16" x14ac:dyDescent="0.4">
      <c r="B9" t="s">
        <v>177</v>
      </c>
      <c r="C9" s="237" t="s">
        <v>178</v>
      </c>
      <c r="D9" s="237"/>
      <c r="E9" s="237"/>
      <c r="F9" s="237"/>
      <c r="G9" s="237"/>
      <c r="J9" t="s">
        <v>177</v>
      </c>
      <c r="K9" s="237" t="s">
        <v>179</v>
      </c>
      <c r="L9" s="237"/>
      <c r="M9" s="237"/>
      <c r="N9" s="237"/>
      <c r="O9" s="237"/>
    </row>
    <row r="12" spans="1:16" ht="26.45" customHeight="1" x14ac:dyDescent="0.4">
      <c r="B12" s="223" t="s">
        <v>180</v>
      </c>
      <c r="C12" s="224"/>
      <c r="D12" s="224"/>
      <c r="E12" s="224"/>
      <c r="F12" s="224"/>
      <c r="G12" s="224"/>
      <c r="H12" s="225"/>
      <c r="J12" s="223" t="s">
        <v>181</v>
      </c>
      <c r="K12" s="224"/>
      <c r="L12" s="224"/>
      <c r="M12" s="224"/>
      <c r="N12" s="224"/>
      <c r="O12" s="224"/>
      <c r="P12" s="225"/>
    </row>
    <row r="13" spans="1:16" ht="26.45" customHeight="1" x14ac:dyDescent="0.4">
      <c r="B13" s="226"/>
      <c r="C13" s="227"/>
      <c r="D13" s="227"/>
      <c r="E13" s="227"/>
      <c r="F13" s="227"/>
      <c r="G13" s="227"/>
      <c r="H13" s="228"/>
      <c r="J13" s="226"/>
      <c r="K13" s="227"/>
      <c r="L13" s="227"/>
      <c r="M13" s="227"/>
      <c r="N13" s="227"/>
      <c r="O13" s="227"/>
      <c r="P13" s="228"/>
    </row>
    <row r="14" spans="1:16" ht="26.45" customHeight="1" x14ac:dyDescent="0.4">
      <c r="B14" s="226"/>
      <c r="C14" s="227"/>
      <c r="D14" s="227"/>
      <c r="E14" s="227"/>
      <c r="F14" s="227"/>
      <c r="G14" s="227"/>
      <c r="H14" s="228"/>
      <c r="J14" s="226"/>
      <c r="K14" s="227"/>
      <c r="L14" s="227"/>
      <c r="M14" s="227"/>
      <c r="N14" s="227"/>
      <c r="O14" s="227"/>
      <c r="P14" s="228"/>
    </row>
    <row r="15" spans="1:16" ht="26.45" customHeight="1" x14ac:dyDescent="0.4">
      <c r="B15" s="226"/>
      <c r="C15" s="227"/>
      <c r="D15" s="227"/>
      <c r="E15" s="227"/>
      <c r="F15" s="227"/>
      <c r="G15" s="227"/>
      <c r="H15" s="228"/>
      <c r="J15" s="226"/>
      <c r="K15" s="227"/>
      <c r="L15" s="227"/>
      <c r="M15" s="227"/>
      <c r="N15" s="227"/>
      <c r="O15" s="227"/>
      <c r="P15" s="228"/>
    </row>
    <row r="16" spans="1:16" ht="26.45" customHeight="1" x14ac:dyDescent="0.4">
      <c r="B16" s="226"/>
      <c r="C16" s="227"/>
      <c r="D16" s="227"/>
      <c r="E16" s="227"/>
      <c r="F16" s="227"/>
      <c r="G16" s="227"/>
      <c r="H16" s="228"/>
      <c r="J16" s="226"/>
      <c r="K16" s="227"/>
      <c r="L16" s="227"/>
      <c r="M16" s="227"/>
      <c r="N16" s="227"/>
      <c r="O16" s="227"/>
      <c r="P16" s="228"/>
    </row>
    <row r="17" spans="2:16" ht="26.45" customHeight="1" x14ac:dyDescent="0.4">
      <c r="B17" s="226"/>
      <c r="C17" s="227"/>
      <c r="D17" s="227"/>
      <c r="E17" s="227"/>
      <c r="F17" s="227"/>
      <c r="G17" s="227"/>
      <c r="H17" s="228"/>
      <c r="J17" s="226"/>
      <c r="K17" s="227"/>
      <c r="L17" s="227"/>
      <c r="M17" s="227"/>
      <c r="N17" s="227"/>
      <c r="O17" s="227"/>
      <c r="P17" s="228"/>
    </row>
    <row r="18" spans="2:16" ht="26.45" customHeight="1" x14ac:dyDescent="0.4">
      <c r="B18" s="226"/>
      <c r="C18" s="227"/>
      <c r="D18" s="227"/>
      <c r="E18" s="227"/>
      <c r="F18" s="227"/>
      <c r="G18" s="227"/>
      <c r="H18" s="228"/>
      <c r="J18" s="226"/>
      <c r="K18" s="227"/>
      <c r="L18" s="227"/>
      <c r="M18" s="227"/>
      <c r="N18" s="227"/>
      <c r="O18" s="227"/>
      <c r="P18" s="228"/>
    </row>
    <row r="19" spans="2:16" ht="26.45" customHeight="1" x14ac:dyDescent="0.4">
      <c r="B19" s="226"/>
      <c r="C19" s="227"/>
      <c r="D19" s="227"/>
      <c r="E19" s="227"/>
      <c r="F19" s="227"/>
      <c r="G19" s="227"/>
      <c r="H19" s="228"/>
      <c r="J19" s="226"/>
      <c r="K19" s="227"/>
      <c r="L19" s="227"/>
      <c r="M19" s="227"/>
      <c r="N19" s="227"/>
      <c r="O19" s="227"/>
      <c r="P19" s="228"/>
    </row>
    <row r="20" spans="2:16" ht="26.45" customHeight="1" x14ac:dyDescent="0.4">
      <c r="B20" s="226"/>
      <c r="C20" s="227"/>
      <c r="D20" s="227"/>
      <c r="E20" s="227"/>
      <c r="F20" s="227"/>
      <c r="G20" s="227"/>
      <c r="H20" s="228"/>
      <c r="J20" s="226"/>
      <c r="K20" s="227"/>
      <c r="L20" s="227"/>
      <c r="M20" s="227"/>
      <c r="N20" s="227"/>
      <c r="O20" s="227"/>
      <c r="P20" s="228"/>
    </row>
    <row r="21" spans="2:16" ht="26.45" customHeight="1" x14ac:dyDescent="0.4">
      <c r="B21" s="226"/>
      <c r="C21" s="227"/>
      <c r="D21" s="227"/>
      <c r="E21" s="227"/>
      <c r="F21" s="227"/>
      <c r="G21" s="227"/>
      <c r="H21" s="228"/>
      <c r="J21" s="226"/>
      <c r="K21" s="227"/>
      <c r="L21" s="227"/>
      <c r="M21" s="227"/>
      <c r="N21" s="227"/>
      <c r="O21" s="227"/>
      <c r="P21" s="228"/>
    </row>
    <row r="22" spans="2:16" ht="26.45" customHeight="1" x14ac:dyDescent="0.4">
      <c r="B22" s="226"/>
      <c r="C22" s="227"/>
      <c r="D22" s="227"/>
      <c r="E22" s="227"/>
      <c r="F22" s="227"/>
      <c r="G22" s="227"/>
      <c r="H22" s="228"/>
      <c r="J22" s="226"/>
      <c r="K22" s="227"/>
      <c r="L22" s="227"/>
      <c r="M22" s="227"/>
      <c r="N22" s="227"/>
      <c r="O22" s="227"/>
      <c r="P22" s="228"/>
    </row>
    <row r="23" spans="2:16" ht="26.45" customHeight="1" x14ac:dyDescent="0.4">
      <c r="B23" s="226"/>
      <c r="C23" s="227"/>
      <c r="D23" s="227"/>
      <c r="E23" s="227"/>
      <c r="F23" s="227"/>
      <c r="G23" s="227"/>
      <c r="H23" s="228"/>
      <c r="J23" s="226"/>
      <c r="K23" s="227"/>
      <c r="L23" s="227"/>
      <c r="M23" s="227"/>
      <c r="N23" s="227"/>
      <c r="O23" s="227"/>
      <c r="P23" s="228"/>
    </row>
    <row r="24" spans="2:16" ht="26.45" customHeight="1" x14ac:dyDescent="0.4">
      <c r="B24" s="226"/>
      <c r="C24" s="227"/>
      <c r="D24" s="227"/>
      <c r="E24" s="227"/>
      <c r="F24" s="227"/>
      <c r="G24" s="227"/>
      <c r="H24" s="228"/>
      <c r="J24" s="226"/>
      <c r="K24" s="227"/>
      <c r="L24" s="227"/>
      <c r="M24" s="227"/>
      <c r="N24" s="227"/>
      <c r="O24" s="227"/>
      <c r="P24" s="228"/>
    </row>
    <row r="25" spans="2:16" ht="26.45" customHeight="1" x14ac:dyDescent="0.4">
      <c r="B25" s="226"/>
      <c r="C25" s="227"/>
      <c r="D25" s="227"/>
      <c r="E25" s="227"/>
      <c r="F25" s="227"/>
      <c r="G25" s="227"/>
      <c r="H25" s="228"/>
      <c r="J25" s="226"/>
      <c r="K25" s="227"/>
      <c r="L25" s="227"/>
      <c r="M25" s="227"/>
      <c r="N25" s="227"/>
      <c r="O25" s="227"/>
      <c r="P25" s="228"/>
    </row>
    <row r="26" spans="2:16" ht="26.45" customHeight="1" x14ac:dyDescent="0.4">
      <c r="B26" s="226"/>
      <c r="C26" s="227"/>
      <c r="D26" s="227"/>
      <c r="E26" s="227"/>
      <c r="F26" s="227"/>
      <c r="G26" s="227"/>
      <c r="H26" s="228"/>
      <c r="J26" s="226"/>
      <c r="K26" s="227"/>
      <c r="L26" s="227"/>
      <c r="M26" s="227"/>
      <c r="N26" s="227"/>
      <c r="O26" s="227"/>
      <c r="P26" s="228"/>
    </row>
    <row r="27" spans="2:16" ht="26.45" customHeight="1" x14ac:dyDescent="0.4">
      <c r="B27" s="226"/>
      <c r="C27" s="227"/>
      <c r="D27" s="227"/>
      <c r="E27" s="227"/>
      <c r="F27" s="227"/>
      <c r="G27" s="227"/>
      <c r="H27" s="228"/>
      <c r="J27" s="226"/>
      <c r="K27" s="227"/>
      <c r="L27" s="227"/>
      <c r="M27" s="227"/>
      <c r="N27" s="227"/>
      <c r="O27" s="227"/>
      <c r="P27" s="228"/>
    </row>
    <row r="28" spans="2:16" ht="26.45" customHeight="1" x14ac:dyDescent="0.4">
      <c r="B28" s="226"/>
      <c r="C28" s="227"/>
      <c r="D28" s="227"/>
      <c r="E28" s="227"/>
      <c r="F28" s="227"/>
      <c r="G28" s="227"/>
      <c r="H28" s="228"/>
      <c r="J28" s="226"/>
      <c r="K28" s="227"/>
      <c r="L28" s="227"/>
      <c r="M28" s="227"/>
      <c r="N28" s="227"/>
      <c r="O28" s="227"/>
      <c r="P28" s="228"/>
    </row>
    <row r="29" spans="2:16" ht="26.45" customHeight="1" x14ac:dyDescent="0.4">
      <c r="B29" s="226"/>
      <c r="C29" s="227"/>
      <c r="D29" s="227"/>
      <c r="E29" s="227"/>
      <c r="F29" s="227"/>
      <c r="G29" s="227"/>
      <c r="H29" s="228"/>
      <c r="J29" s="226"/>
      <c r="K29" s="227"/>
      <c r="L29" s="227"/>
      <c r="M29" s="227"/>
      <c r="N29" s="227"/>
      <c r="O29" s="227"/>
      <c r="P29" s="228"/>
    </row>
    <row r="30" spans="2:16" ht="26.45" customHeight="1" x14ac:dyDescent="0.4">
      <c r="B30" s="226"/>
      <c r="C30" s="227"/>
      <c r="D30" s="227"/>
      <c r="E30" s="227"/>
      <c r="F30" s="227"/>
      <c r="G30" s="227"/>
      <c r="H30" s="228"/>
      <c r="J30" s="226"/>
      <c r="K30" s="227"/>
      <c r="L30" s="227"/>
      <c r="M30" s="227"/>
      <c r="N30" s="227"/>
      <c r="O30" s="227"/>
      <c r="P30" s="228"/>
    </row>
    <row r="31" spans="2:16" ht="45" customHeight="1" x14ac:dyDescent="0.4">
      <c r="B31" s="229"/>
      <c r="C31" s="230"/>
      <c r="D31" s="230"/>
      <c r="E31" s="230"/>
      <c r="F31" s="230"/>
      <c r="G31" s="230"/>
      <c r="H31" s="231"/>
      <c r="J31" s="229"/>
      <c r="K31" s="230"/>
      <c r="L31" s="230"/>
      <c r="M31" s="230"/>
      <c r="N31" s="230"/>
      <c r="O31" s="230"/>
      <c r="P31" s="231"/>
    </row>
    <row r="33" spans="2:11" x14ac:dyDescent="0.4">
      <c r="B33" s="60" t="s">
        <v>182</v>
      </c>
      <c r="C33" t="s">
        <v>183</v>
      </c>
      <c r="J33" s="60" t="s">
        <v>182</v>
      </c>
      <c r="K33" t="s">
        <v>184</v>
      </c>
    </row>
    <row r="34" spans="2:11" x14ac:dyDescent="0.4">
      <c r="C34" t="s">
        <v>185</v>
      </c>
      <c r="K34" t="s">
        <v>185</v>
      </c>
    </row>
    <row r="35" spans="2:11" x14ac:dyDescent="0.4">
      <c r="C35" t="s">
        <v>186</v>
      </c>
      <c r="K35" t="s">
        <v>187</v>
      </c>
    </row>
  </sheetData>
  <sheetProtection formatCells="0" formatColumns="0" formatRows="0" insertColumns="0" insertRows="0" insertHyperlinks="0" deleteColumns="0" deleteRows="0" sort="0" autoFilter="0" pivotTables="0"/>
  <mergeCells count="14">
    <mergeCell ref="M1:P1"/>
    <mergeCell ref="A2:P2"/>
    <mergeCell ref="B12:H31"/>
    <mergeCell ref="B4:H4"/>
    <mergeCell ref="B6:H6"/>
    <mergeCell ref="B7:H7"/>
    <mergeCell ref="B8:H8"/>
    <mergeCell ref="C9:G9"/>
    <mergeCell ref="J4:P4"/>
    <mergeCell ref="J6:P6"/>
    <mergeCell ref="J7:P7"/>
    <mergeCell ref="J8:P8"/>
    <mergeCell ref="J12:P31"/>
    <mergeCell ref="K9:O9"/>
  </mergeCells>
  <phoneticPr fontId="1"/>
  <hyperlinks>
    <hyperlink ref="C9" r:id="rId1" xr:uid="{133611B2-58E7-4B8F-9BC8-DECF8918EA20}"/>
    <hyperlink ref="K9" r:id="rId2" xr:uid="{7AD5C46E-1E8C-402B-B327-4D4F7F1EF6FD}"/>
  </hyperlinks>
  <pageMargins left="1.6929133858267718" right="0.70866141732283472" top="0.74803149606299213" bottom="0.74803149606299213" header="0.31496062992125984" footer="0.31496062992125984"/>
  <pageSetup paperSize="8" scale="89"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CA993FD40AE7045A2364BCC2747F9BC" ma:contentTypeVersion="10" ma:contentTypeDescription="新しいドキュメントを作成します。" ma:contentTypeScope="" ma:versionID="69caf66e8024fb59a07e7c11f4496783">
  <xsd:schema xmlns:xsd="http://www.w3.org/2001/XMLSchema" xmlns:xs="http://www.w3.org/2001/XMLSchema" xmlns:p="http://schemas.microsoft.com/office/2006/metadata/properties" xmlns:ns2="aa60c4d9-95b5-45cd-83c8-b19d2f2893c8" xmlns:ns3="db8714ed-9744-4aff-8754-bb1d982293a2" targetNamespace="http://schemas.microsoft.com/office/2006/metadata/properties" ma:root="true" ma:fieldsID="1bda8b8bee732dfaba7cd1ef242ba86e" ns2:_="" ns3:_="">
    <xsd:import namespace="aa60c4d9-95b5-45cd-83c8-b19d2f2893c8"/>
    <xsd:import namespace="db8714ed-9744-4aff-8754-bb1d982293a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60c4d9-95b5-45cd-83c8-b19d2f2893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8714ed-9744-4aff-8754-bb1d982293a2"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A74EF2-1293-42C1-A1F2-E334BDD2F7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60c4d9-95b5-45cd-83c8-b19d2f2893c8"/>
    <ds:schemaRef ds:uri="db8714ed-9744-4aff-8754-bb1d982293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96D44A-DF44-463A-81D3-E012B3D9FBCC}">
  <ds:schemaRefs>
    <ds:schemaRef ds:uri="http://schemas.openxmlformats.org/package/2006/metadata/core-properties"/>
    <ds:schemaRef ds:uri="aa60c4d9-95b5-45cd-83c8-b19d2f2893c8"/>
    <ds:schemaRef ds:uri="http://purl.org/dc/terms/"/>
    <ds:schemaRef ds:uri="http://purl.org/dc/dcmitype/"/>
    <ds:schemaRef ds:uri="db8714ed-9744-4aff-8754-bb1d982293a2"/>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27627295-A6A7-444E-88B3-BC33B7DE0D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①実務経験修了者（原本）</vt:lpstr>
      <vt:lpstr>【A】実務経験要件判定シート</vt:lpstr>
      <vt:lpstr>【B】 実務経験証明書</vt:lpstr>
      <vt:lpstr>【C】誓約書</vt:lpstr>
      <vt:lpstr>【D】管理 指導等実務経験の説明</vt:lpstr>
      <vt:lpstr>【A】実務経験要件判定シート!Print_Area</vt:lpstr>
      <vt:lpstr>'【B】 実務経験証明書'!Print_Area</vt:lpstr>
      <vt:lpstr>【C】誓約書!Print_Area</vt:lpstr>
      <vt:lpstr>'①実務経験修了者（原本）'!Print_Area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OTAFF　深谷</dc:creator>
  <cp:keywords/>
  <dc:description/>
  <cp:lastModifiedBy>OTAFF　菅原</cp:lastModifiedBy>
  <cp:revision/>
  <cp:lastPrinted>2024-04-10T00:24:35Z</cp:lastPrinted>
  <dcterms:created xsi:type="dcterms:W3CDTF">2023-10-31T00:38:31Z</dcterms:created>
  <dcterms:modified xsi:type="dcterms:W3CDTF">2024-05-28T07:35:44Z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0x0101001CA993FD40AE7045A2364BCC2747F9BC</vt:lpwstr>
  </property>
</Properties>
</file>